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定规划明细 " sheetId="1" r:id="rId1"/>
  </sheets>
  <definedNames>
    <definedName name="_xlnm.Print_Titles" localSheetId="0">'定规划明细 '!$1:$5</definedName>
  </definedNames>
  <calcPr fullCalcOnLoad="1"/>
</workbook>
</file>

<file path=xl/sharedStrings.xml><?xml version="1.0" encoding="utf-8"?>
<sst xmlns="http://schemas.openxmlformats.org/spreadsheetml/2006/main" count="161" uniqueCount="90">
  <si>
    <t xml:space="preserve">漾濞县中小学校“5.21”灾后恢复重建项目规划表
</t>
  </si>
  <si>
    <t>填报单位：漾濞彝族自治县教育体育局</t>
  </si>
  <si>
    <t>序号</t>
  </si>
  <si>
    <t>学校名称</t>
  </si>
  <si>
    <t>估算投资（万元）</t>
  </si>
  <si>
    <t>校舍维修加固</t>
  </si>
  <si>
    <t>拆除重建</t>
  </si>
  <si>
    <t>整体搬迁</t>
  </si>
  <si>
    <t>附属工程</t>
  </si>
  <si>
    <t>备注</t>
  </si>
  <si>
    <t>校舍名称</t>
  </si>
  <si>
    <t>面积（平方米）</t>
  </si>
  <si>
    <t>资金（万元）</t>
  </si>
  <si>
    <t>重建面积（平方米）</t>
  </si>
  <si>
    <t>新建面积（平方米）</t>
  </si>
  <si>
    <t>围墙、挡墙（米）</t>
  </si>
  <si>
    <t>所需资金（万元）</t>
  </si>
  <si>
    <t>运动场（平方米）</t>
  </si>
  <si>
    <t>其他（大门）</t>
  </si>
  <si>
    <t>合计</t>
  </si>
  <si>
    <t>一</t>
  </si>
  <si>
    <t>义务教育学校37所（纳入规划）</t>
  </si>
  <si>
    <t>漾濞彝族自治县第一中学初中部</t>
  </si>
  <si>
    <t>综合楼</t>
  </si>
  <si>
    <t>实验楼</t>
  </si>
  <si>
    <t>教学楼</t>
  </si>
  <si>
    <t>漾濞彝族自治县上街中心完全小学</t>
  </si>
  <si>
    <t>教学楼东楼</t>
  </si>
  <si>
    <t>教学楼西楼</t>
  </si>
  <si>
    <t>教学综合楼</t>
  </si>
  <si>
    <t>益智楼</t>
  </si>
  <si>
    <t>漾濞彝族自治县苍山西镇金星完小</t>
  </si>
  <si>
    <t>学生宿舍3</t>
  </si>
  <si>
    <t>餐厅</t>
  </si>
  <si>
    <t>漾濞彝族自治县苍山西镇下街完小</t>
  </si>
  <si>
    <t>男生宿舍楼</t>
  </si>
  <si>
    <t>漾濞彝族自治县太平乡太平完小</t>
  </si>
  <si>
    <t>漾濞彝族自治县苍山西镇金牛完小</t>
  </si>
  <si>
    <t>综合楼1</t>
  </si>
  <si>
    <t>综合楼2</t>
  </si>
  <si>
    <t>宿舍楼</t>
  </si>
  <si>
    <t>食堂</t>
  </si>
  <si>
    <t>厕所</t>
  </si>
  <si>
    <t>漾濞彝族自治县苍山西镇初级中学</t>
  </si>
  <si>
    <t>漾濞彝族自治县苍山西镇淮安完小</t>
  </si>
  <si>
    <t>学生宿舍楼</t>
  </si>
  <si>
    <t>漾濞彝族自治县苍山西镇河西完小</t>
  </si>
  <si>
    <t>食堂餐厅</t>
  </si>
  <si>
    <t>漾濞彝族自治县苍山西镇密场完小</t>
  </si>
  <si>
    <t>漾濞彝族自治县苍山西镇美翕小学</t>
  </si>
  <si>
    <t>漾濞彝族自治县苍山西镇石钟小学</t>
  </si>
  <si>
    <t>新综合楼</t>
  </si>
  <si>
    <t>漾濞彝族自治县太平乡箐口小学</t>
  </si>
  <si>
    <t>漾濞彝族自治县苍山西镇大堡子小学</t>
  </si>
  <si>
    <t>漾濞彝族自治县苍山西镇白羊小学</t>
  </si>
  <si>
    <t>学生宿舍1</t>
  </si>
  <si>
    <t>学生宿舍2</t>
  </si>
  <si>
    <t>漾濞彝族自治县苍山西镇李家庄小学</t>
  </si>
  <si>
    <t>漾濞彝族自治县苍山西镇马厂完小</t>
  </si>
  <si>
    <t>漾濞彝族自治县顺濞镇新村小学</t>
  </si>
  <si>
    <t>漾濞彝族自治县平坡镇平坡完小</t>
  </si>
  <si>
    <t>漾濞彝族自治县瓦厂乡黑马小学</t>
  </si>
  <si>
    <t>漾濞彝族自治县太平乡构皮完小</t>
  </si>
  <si>
    <t>漾濞彝族自治县平坡镇高发完小</t>
  </si>
  <si>
    <t>漾濞彝族自治县平坡镇石坪完小</t>
  </si>
  <si>
    <t>·</t>
  </si>
  <si>
    <t>漾濞彝族自治县顺濞镇哈腊左小学</t>
  </si>
  <si>
    <t>漾濞彝族自治县瓦厂乡瓦厂完小</t>
  </si>
  <si>
    <t>漾濞彝族自治县紫阳小学</t>
  </si>
  <si>
    <t>漾濞彝族自治县富恒乡富恒完小</t>
  </si>
  <si>
    <t>教学用房</t>
  </si>
  <si>
    <t>学生宿舍</t>
  </si>
  <si>
    <t>新食堂</t>
  </si>
  <si>
    <t>漾濞彝族自治县龙潭乡龙潭完小</t>
  </si>
  <si>
    <t>学生宿舍（下院）</t>
  </si>
  <si>
    <t>漾濞彝族自治县漾江镇安南小学</t>
  </si>
  <si>
    <t>漾濞彝族自治县漾江镇双涧完小</t>
  </si>
  <si>
    <t>漾濞彝族自治县漾江镇雀山小学</t>
  </si>
  <si>
    <t>漾濞彝族自治县鸡街乡鸡街完小</t>
  </si>
  <si>
    <t>教师周转房</t>
  </si>
  <si>
    <t>漾濞彝族自治县苍山西镇秀岭小学</t>
  </si>
  <si>
    <t>漾濞彝族自治县苍山西镇花椒园小学</t>
  </si>
  <si>
    <t>厨房.餐厅</t>
  </si>
  <si>
    <t>漾濞彝族自治县苍山西镇光明小学</t>
  </si>
  <si>
    <t>漾濞彝族自治县苍山西镇白章小学</t>
  </si>
  <si>
    <t>漾濞彝族自治县苍山西镇沙河小学</t>
  </si>
  <si>
    <t>二</t>
  </si>
  <si>
    <t>漾濞县第一初级中学整体搬迁项目</t>
  </si>
  <si>
    <t>填报说明：1.本表仅统计因地震造成的房屋损坏情况及所需资金。</t>
  </si>
  <si>
    <t xml:space="preserve">          2.本表以学校为单位进行填报。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</si>
</sst>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b/>
      <sz val="22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4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0" borderId="0">
      <alignment/>
      <protection/>
    </xf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7" fillId="11" borderId="7" applyNumberFormat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36" fillId="0" borderId="8" applyNumberFormat="0" applyFill="0" applyAlignment="0" applyProtection="0"/>
    <xf numFmtId="0" fontId="25" fillId="0" borderId="9" applyNumberFormat="0" applyFill="0" applyAlignment="0" applyProtection="0"/>
    <xf numFmtId="0" fontId="37" fillId="1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8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9" fillId="24" borderId="0" applyNumberFormat="0" applyBorder="0" applyAlignment="0" applyProtection="0"/>
    <xf numFmtId="0" fontId="28" fillId="0" borderId="0">
      <alignment/>
      <protection/>
    </xf>
    <xf numFmtId="0" fontId="1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12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40" fillId="30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42" fillId="30" borderId="0" xfId="0" applyFont="1" applyFill="1" applyAlignment="1">
      <alignment horizontal="center" vertical="center"/>
    </xf>
    <xf numFmtId="0" fontId="42" fillId="30" borderId="0" xfId="0" applyFont="1" applyFill="1" applyAlignment="1">
      <alignment vertical="center"/>
    </xf>
    <xf numFmtId="0" fontId="43" fillId="30" borderId="0" xfId="0" applyFont="1" applyFill="1" applyAlignment="1">
      <alignment vertical="center"/>
    </xf>
    <xf numFmtId="0" fontId="0" fillId="31" borderId="0" xfId="0" applyFont="1" applyFill="1" applyAlignment="1">
      <alignment vertical="center"/>
    </xf>
    <xf numFmtId="0" fontId="7" fillId="0" borderId="0" xfId="74" applyFont="1" applyAlignment="1">
      <alignment vertical="center"/>
      <protection/>
    </xf>
    <xf numFmtId="0" fontId="7" fillId="0" borderId="0" xfId="74" applyFont="1" applyFill="1" applyAlignment="1">
      <alignment vertical="center"/>
      <protection/>
    </xf>
    <xf numFmtId="176" fontId="0" fillId="0" borderId="0" xfId="0" applyNumberFormat="1" applyAlignment="1">
      <alignment horizontal="center" vertical="center"/>
    </xf>
    <xf numFmtId="0" fontId="8" fillId="0" borderId="0" xfId="74" applyFont="1" applyFill="1" applyAlignment="1">
      <alignment horizontal="center" vertical="center" wrapText="1"/>
      <protection/>
    </xf>
    <xf numFmtId="0" fontId="9" fillId="0" borderId="0" xfId="74" applyFont="1" applyFill="1" applyAlignment="1">
      <alignment horizontal="left" vertical="center"/>
      <protection/>
    </xf>
    <xf numFmtId="0" fontId="43" fillId="30" borderId="10" xfId="74" applyFont="1" applyFill="1" applyBorder="1" applyAlignment="1">
      <alignment horizontal="center" vertical="center" wrapText="1"/>
      <protection/>
    </xf>
    <xf numFmtId="0" fontId="44" fillId="30" borderId="10" xfId="74" applyFont="1" applyFill="1" applyBorder="1" applyAlignment="1">
      <alignment horizontal="center" vertical="center"/>
      <protection/>
    </xf>
    <xf numFmtId="0" fontId="43" fillId="30" borderId="10" xfId="74" applyFont="1" applyFill="1" applyBorder="1" applyAlignment="1">
      <alignment horizontal="center" vertical="center" wrapText="1"/>
      <protection/>
    </xf>
    <xf numFmtId="0" fontId="43" fillId="30" borderId="10" xfId="74" applyFont="1" applyFill="1" applyBorder="1" applyAlignment="1">
      <alignment vertical="center" wrapText="1"/>
      <protection/>
    </xf>
    <xf numFmtId="0" fontId="44" fillId="30" borderId="10" xfId="74" applyFont="1" applyFill="1" applyBorder="1" applyAlignment="1">
      <alignment vertical="center" wrapText="1"/>
      <protection/>
    </xf>
    <xf numFmtId="0" fontId="44" fillId="30" borderId="10" xfId="74" applyFont="1" applyFill="1" applyBorder="1" applyAlignment="1">
      <alignment horizontal="center" vertical="center" wrapText="1"/>
      <protection/>
    </xf>
    <xf numFmtId="0" fontId="42" fillId="30" borderId="11" xfId="74" applyFont="1" applyFill="1" applyBorder="1" applyAlignment="1">
      <alignment horizontal="center" vertical="center" wrapText="1"/>
      <protection/>
    </xf>
    <xf numFmtId="0" fontId="42" fillId="30" borderId="10" xfId="74" applyFont="1" applyFill="1" applyBorder="1" applyAlignment="1">
      <alignment horizontal="center" vertical="center" wrapText="1"/>
      <protection/>
    </xf>
    <xf numFmtId="0" fontId="42" fillId="30" borderId="12" xfId="74" applyFont="1" applyFill="1" applyBorder="1" applyAlignment="1">
      <alignment horizontal="center" vertical="center" wrapText="1"/>
      <protection/>
    </xf>
    <xf numFmtId="0" fontId="42" fillId="30" borderId="13" xfId="74" applyFont="1" applyFill="1" applyBorder="1" applyAlignment="1">
      <alignment horizontal="center" vertical="center" wrapText="1"/>
      <protection/>
    </xf>
    <xf numFmtId="0" fontId="42" fillId="30" borderId="11" xfId="74" applyFont="1" applyFill="1" applyBorder="1" applyAlignment="1">
      <alignment horizontal="center" vertical="center" wrapText="1"/>
      <protection/>
    </xf>
    <xf numFmtId="0" fontId="42" fillId="30" borderId="12" xfId="74" applyFont="1" applyFill="1" applyBorder="1" applyAlignment="1">
      <alignment horizontal="center" vertical="center" wrapText="1"/>
      <protection/>
    </xf>
    <xf numFmtId="0" fontId="42" fillId="30" borderId="11" xfId="74" applyFont="1" applyFill="1" applyBorder="1" applyAlignment="1">
      <alignment horizontal="center" vertical="center" wrapText="1"/>
      <protection/>
    </xf>
    <xf numFmtId="0" fontId="42" fillId="30" borderId="12" xfId="74" applyFont="1" applyFill="1" applyBorder="1" applyAlignment="1">
      <alignment horizontal="center" vertical="center" wrapText="1"/>
      <protection/>
    </xf>
    <xf numFmtId="0" fontId="42" fillId="30" borderId="13" xfId="74" applyFont="1" applyFill="1" applyBorder="1" applyAlignment="1">
      <alignment horizontal="center" vertical="center" wrapText="1"/>
      <protection/>
    </xf>
    <xf numFmtId="0" fontId="42" fillId="30" borderId="13" xfId="74" applyFont="1" applyFill="1" applyBorder="1" applyAlignment="1">
      <alignment horizontal="center" vertical="center" wrapText="1"/>
      <protection/>
    </xf>
    <xf numFmtId="0" fontId="42" fillId="30" borderId="10" xfId="0" applyFont="1" applyFill="1" applyBorder="1" applyAlignment="1">
      <alignment horizontal="center" vertical="center"/>
    </xf>
    <xf numFmtId="0" fontId="42" fillId="30" borderId="12" xfId="74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 horizontal="center" vertical="center"/>
    </xf>
    <xf numFmtId="176" fontId="41" fillId="30" borderId="10" xfId="0" applyNumberFormat="1" applyFont="1" applyFill="1" applyBorder="1" applyAlignment="1">
      <alignment horizontal="center" vertical="center"/>
    </xf>
    <xf numFmtId="176" fontId="42" fillId="30" borderId="11" xfId="0" applyNumberFormat="1" applyFont="1" applyFill="1" applyBorder="1" applyAlignment="1">
      <alignment horizontal="center" vertical="center"/>
    </xf>
    <xf numFmtId="176" fontId="42" fillId="30" borderId="12" xfId="0" applyNumberFormat="1" applyFont="1" applyFill="1" applyBorder="1" applyAlignment="1">
      <alignment horizontal="center" vertical="center"/>
    </xf>
    <xf numFmtId="176" fontId="42" fillId="30" borderId="13" xfId="0" applyNumberFormat="1" applyFont="1" applyFill="1" applyBorder="1" applyAlignment="1">
      <alignment horizontal="center" vertical="center"/>
    </xf>
    <xf numFmtId="176" fontId="42" fillId="30" borderId="12" xfId="0" applyNumberFormat="1" applyFont="1" applyFill="1" applyBorder="1" applyAlignment="1">
      <alignment horizontal="center" vertical="center"/>
    </xf>
    <xf numFmtId="176" fontId="42" fillId="30" borderId="10" xfId="0" applyNumberFormat="1" applyFont="1" applyFill="1" applyBorder="1" applyAlignment="1">
      <alignment horizontal="center" vertical="center"/>
    </xf>
    <xf numFmtId="176" fontId="42" fillId="30" borderId="11" xfId="0" applyNumberFormat="1" applyFont="1" applyFill="1" applyBorder="1" applyAlignment="1">
      <alignment horizontal="center" vertical="center"/>
    </xf>
    <xf numFmtId="0" fontId="42" fillId="30" borderId="11" xfId="74" applyFont="1" applyFill="1" applyBorder="1" applyAlignment="1">
      <alignment horizontal="center" vertical="top" wrapText="1"/>
      <protection/>
    </xf>
    <xf numFmtId="0" fontId="42" fillId="30" borderId="13" xfId="74" applyFont="1" applyFill="1" applyBorder="1" applyAlignment="1">
      <alignment horizontal="center" vertical="top" wrapText="1"/>
      <protection/>
    </xf>
    <xf numFmtId="0" fontId="42" fillId="30" borderId="10" xfId="0" applyFont="1" applyFill="1" applyBorder="1" applyAlignment="1">
      <alignment horizontal="center" vertical="center"/>
    </xf>
    <xf numFmtId="0" fontId="42" fillId="30" borderId="14" xfId="0" applyFont="1" applyFill="1" applyBorder="1" applyAlignment="1">
      <alignment horizontal="center" vertical="center"/>
    </xf>
    <xf numFmtId="0" fontId="42" fillId="30" borderId="15" xfId="0" applyFont="1" applyFill="1" applyBorder="1" applyAlignment="1">
      <alignment horizontal="center" vertical="center"/>
    </xf>
    <xf numFmtId="0" fontId="42" fillId="30" borderId="12" xfId="74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74" applyFont="1" applyAlignment="1">
      <alignment horizontal="left" vertical="center"/>
      <protection/>
    </xf>
    <xf numFmtId="0" fontId="7" fillId="0" borderId="0" xfId="74" applyFont="1" applyFill="1" applyAlignment="1">
      <alignment horizontal="left" vertical="center"/>
      <protection/>
    </xf>
    <xf numFmtId="0" fontId="42" fillId="30" borderId="15" xfId="0" applyFont="1" applyFill="1" applyBorder="1" applyAlignment="1">
      <alignment horizontal="center" vertical="center"/>
    </xf>
    <xf numFmtId="0" fontId="42" fillId="30" borderId="15" xfId="0" applyFont="1" applyFill="1" applyBorder="1" applyAlignment="1">
      <alignment horizontal="center" vertical="center"/>
    </xf>
    <xf numFmtId="176" fontId="42" fillId="30" borderId="12" xfId="0" applyNumberFormat="1" applyFont="1" applyFill="1" applyBorder="1" applyAlignment="1">
      <alignment horizontal="center" vertical="center"/>
    </xf>
    <xf numFmtId="176" fontId="43" fillId="30" borderId="10" xfId="0" applyNumberFormat="1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9 2" xfId="69"/>
    <cellStyle name="常规 2 3" xfId="70"/>
    <cellStyle name="常规 10" xfId="71"/>
    <cellStyle name="40% - 强调文字颜色 6" xfId="72"/>
    <cellStyle name="60% - 强调文字颜色 6" xfId="73"/>
    <cellStyle name="e鯪9Y_x000B_" xfId="74"/>
    <cellStyle name="常规 2 4" xfId="75"/>
    <cellStyle name="常规 11" xfId="76"/>
    <cellStyle name="常规 13" xfId="77"/>
    <cellStyle name="常规 14" xfId="78"/>
    <cellStyle name="常规 20" xfId="79"/>
    <cellStyle name="常规 15" xfId="80"/>
    <cellStyle name="常规 22" xfId="81"/>
    <cellStyle name="常规 17" xfId="82"/>
    <cellStyle name="常规 23" xfId="83"/>
    <cellStyle name="常规 18" xfId="84"/>
    <cellStyle name="常规 24" xfId="85"/>
    <cellStyle name="常规 19" xfId="86"/>
    <cellStyle name="常规 2" xfId="87"/>
    <cellStyle name="常规 2 5" xfId="88"/>
    <cellStyle name="常规 2 6" xfId="89"/>
    <cellStyle name="常规 2 7" xfId="90"/>
    <cellStyle name="常规 2 8" xfId="91"/>
    <cellStyle name="常规 2 9" xfId="92"/>
    <cellStyle name="常规 30" xfId="93"/>
    <cellStyle name="常规 25" xfId="94"/>
    <cellStyle name="常规 32" xfId="95"/>
    <cellStyle name="常规 27" xfId="96"/>
    <cellStyle name="常规 33" xfId="97"/>
    <cellStyle name="常规 28" xfId="98"/>
    <cellStyle name="常规 34" xfId="99"/>
    <cellStyle name="常规 29" xfId="100"/>
    <cellStyle name="常规 3" xfId="101"/>
    <cellStyle name="常规 3 2" xfId="102"/>
    <cellStyle name="常规 3 3" xfId="103"/>
    <cellStyle name="常规 3 4" xfId="104"/>
    <cellStyle name="常规 3 5" xfId="105"/>
    <cellStyle name="常规 3 6" xfId="106"/>
    <cellStyle name="常规 3 7" xfId="107"/>
    <cellStyle name="常规 3 8" xfId="108"/>
    <cellStyle name="常规 35" xfId="109"/>
    <cellStyle name="常规 36" xfId="110"/>
    <cellStyle name="常规 37" xfId="111"/>
    <cellStyle name="常规 38" xfId="112"/>
    <cellStyle name="常规 4" xfId="113"/>
    <cellStyle name="常规 5" xfId="114"/>
    <cellStyle name="常规 7" xfId="115"/>
    <cellStyle name="常规 8" xfId="116"/>
    <cellStyle name="常规 9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7"/>
  <sheetViews>
    <sheetView tabSelected="1" zoomScale="80" zoomScaleNormal="80" workbookViewId="0" topLeftCell="A1">
      <pane xSplit="2" ySplit="7" topLeftCell="C61" activePane="bottomRight" state="frozen"/>
      <selection pane="bottomRight" activeCell="U69" sqref="U69"/>
    </sheetView>
  </sheetViews>
  <sheetFormatPr defaultColWidth="8.75390625" defaultRowHeight="23.25" customHeight="1"/>
  <cols>
    <col min="1" max="1" width="3.625" style="9" customWidth="1"/>
    <col min="2" max="2" width="15.75390625" style="9" customWidth="1"/>
    <col min="3" max="3" width="11.375" style="9" customWidth="1"/>
    <col min="4" max="4" width="10.125" style="9" customWidth="1"/>
    <col min="5" max="6" width="10.625" style="9" customWidth="1"/>
    <col min="7" max="7" width="9.375" style="10" customWidth="1"/>
    <col min="8" max="8" width="9.875" style="10" customWidth="1"/>
    <col min="9" max="9" width="10.00390625" style="9" customWidth="1"/>
    <col min="10" max="10" width="9.875" style="9" customWidth="1"/>
    <col min="11" max="11" width="8.00390625" style="9" customWidth="1"/>
    <col min="12" max="14" width="9.00390625" style="9" customWidth="1"/>
    <col min="15" max="15" width="7.50390625" style="9" customWidth="1"/>
    <col min="16" max="16" width="6.50390625" style="9" customWidth="1"/>
    <col min="17" max="17" width="5.125" style="11" customWidth="1"/>
  </cols>
  <sheetData>
    <row r="1" spans="1:17" s="1" customFormat="1" ht="4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2"/>
    </row>
    <row r="3" spans="1:17" s="2" customFormat="1" ht="22.5" customHeight="1">
      <c r="A3" s="14" t="s">
        <v>2</v>
      </c>
      <c r="B3" s="14" t="s">
        <v>3</v>
      </c>
      <c r="C3" s="14" t="s">
        <v>4</v>
      </c>
      <c r="D3" s="15" t="s">
        <v>5</v>
      </c>
      <c r="E3" s="15"/>
      <c r="F3" s="15"/>
      <c r="G3" s="15" t="s">
        <v>6</v>
      </c>
      <c r="H3" s="15"/>
      <c r="I3" s="15" t="s">
        <v>7</v>
      </c>
      <c r="J3" s="15"/>
      <c r="K3" s="15" t="s">
        <v>8</v>
      </c>
      <c r="L3" s="15"/>
      <c r="M3" s="15"/>
      <c r="N3" s="15"/>
      <c r="O3" s="15"/>
      <c r="P3" s="15"/>
      <c r="Q3" s="33" t="s">
        <v>9</v>
      </c>
    </row>
    <row r="4" spans="1:17" s="2" customFormat="1" ht="22.5" customHeight="1">
      <c r="A4" s="14"/>
      <c r="B4" s="14"/>
      <c r="C4" s="14"/>
      <c r="D4" s="14" t="s">
        <v>10</v>
      </c>
      <c r="E4" s="14" t="s">
        <v>11</v>
      </c>
      <c r="F4" s="16" t="s">
        <v>12</v>
      </c>
      <c r="G4" s="14" t="s">
        <v>13</v>
      </c>
      <c r="H4" s="16" t="s">
        <v>12</v>
      </c>
      <c r="I4" s="14" t="s">
        <v>14</v>
      </c>
      <c r="J4" s="16" t="s">
        <v>12</v>
      </c>
      <c r="K4" s="14" t="s">
        <v>15</v>
      </c>
      <c r="L4" s="14" t="s">
        <v>16</v>
      </c>
      <c r="M4" s="16" t="s">
        <v>17</v>
      </c>
      <c r="N4" s="16" t="s">
        <v>16</v>
      </c>
      <c r="O4" s="14" t="s">
        <v>18</v>
      </c>
      <c r="P4" s="14" t="s">
        <v>16</v>
      </c>
      <c r="Q4" s="33"/>
    </row>
    <row r="5" spans="1:17" s="2" customFormat="1" ht="39.75" customHeight="1">
      <c r="A5" s="17"/>
      <c r="B5" s="17"/>
      <c r="C5" s="14"/>
      <c r="D5" s="14"/>
      <c r="E5" s="14"/>
      <c r="F5" s="16"/>
      <c r="G5" s="14"/>
      <c r="H5" s="16"/>
      <c r="I5" s="14"/>
      <c r="J5" s="16"/>
      <c r="K5" s="17"/>
      <c r="L5" s="17"/>
      <c r="M5" s="16"/>
      <c r="N5" s="16"/>
      <c r="O5" s="17"/>
      <c r="P5" s="14"/>
      <c r="Q5" s="33"/>
    </row>
    <row r="6" spans="1:17" s="3" customFormat="1" ht="33.75" customHeight="1">
      <c r="A6" s="18"/>
      <c r="B6" s="19" t="s">
        <v>19</v>
      </c>
      <c r="C6" s="14">
        <f>F6+H6+J6+L6+N6+P6</f>
        <v>35164.64</v>
      </c>
      <c r="D6" s="19"/>
      <c r="E6" s="19">
        <f aca="true" t="shared" si="0" ref="E6:J6">E7+E102</f>
        <v>51820.39000000001</v>
      </c>
      <c r="F6" s="19">
        <f t="shared" si="0"/>
        <v>4663.790000000001</v>
      </c>
      <c r="G6" s="19">
        <f t="shared" si="0"/>
        <v>13934</v>
      </c>
      <c r="H6" s="19">
        <f t="shared" si="0"/>
        <v>5573.6</v>
      </c>
      <c r="I6" s="19">
        <f t="shared" si="0"/>
        <v>50000</v>
      </c>
      <c r="J6" s="19">
        <f t="shared" si="0"/>
        <v>23963</v>
      </c>
      <c r="K6" s="19">
        <f aca="true" t="shared" si="1" ref="K6:T6">K7+K102</f>
        <v>5255</v>
      </c>
      <c r="L6" s="19">
        <f t="shared" si="1"/>
        <v>485.5</v>
      </c>
      <c r="M6" s="19">
        <f t="shared" si="1"/>
        <v>7175</v>
      </c>
      <c r="N6" s="19">
        <f t="shared" si="1"/>
        <v>358.75</v>
      </c>
      <c r="O6" s="19">
        <f t="shared" si="1"/>
        <v>12</v>
      </c>
      <c r="P6" s="19">
        <f t="shared" si="1"/>
        <v>120</v>
      </c>
      <c r="Q6" s="19"/>
    </row>
    <row r="7" spans="1:17" s="4" customFormat="1" ht="36" customHeight="1">
      <c r="A7" s="14" t="s">
        <v>20</v>
      </c>
      <c r="B7" s="14" t="s">
        <v>21</v>
      </c>
      <c r="C7" s="14">
        <f>F7+H7+J7+L7+N7+P7</f>
        <v>11201.640000000001</v>
      </c>
      <c r="D7" s="14"/>
      <c r="E7" s="14">
        <f aca="true" t="shared" si="2" ref="E7:J7">SUM(E8:E101)</f>
        <v>51820.39000000001</v>
      </c>
      <c r="F7" s="14">
        <f t="shared" si="2"/>
        <v>4663.790000000001</v>
      </c>
      <c r="G7" s="14">
        <f t="shared" si="2"/>
        <v>13934</v>
      </c>
      <c r="H7" s="14">
        <f t="shared" si="2"/>
        <v>5573.6</v>
      </c>
      <c r="I7" s="14">
        <f t="shared" si="2"/>
        <v>0</v>
      </c>
      <c r="J7" s="14">
        <f t="shared" si="2"/>
        <v>0</v>
      </c>
      <c r="K7" s="14">
        <f aca="true" t="shared" si="3" ref="K7:P7">SUM(K8:K101)</f>
        <v>5255</v>
      </c>
      <c r="L7" s="14">
        <f t="shared" si="3"/>
        <v>485.5</v>
      </c>
      <c r="M7" s="14">
        <f t="shared" si="3"/>
        <v>7175</v>
      </c>
      <c r="N7" s="14">
        <f t="shared" si="3"/>
        <v>358.75</v>
      </c>
      <c r="O7" s="14">
        <f t="shared" si="3"/>
        <v>12</v>
      </c>
      <c r="P7" s="14">
        <f t="shared" si="3"/>
        <v>120</v>
      </c>
      <c r="Q7" s="14"/>
    </row>
    <row r="8" spans="1:17" s="5" customFormat="1" ht="36" customHeight="1">
      <c r="A8" s="20">
        <v>1</v>
      </c>
      <c r="B8" s="20" t="s">
        <v>22</v>
      </c>
      <c r="C8" s="20">
        <f>F8+F9+F10+H8+H9+H10+J8+J9+J10+L8+N8+P8</f>
        <v>445.1388</v>
      </c>
      <c r="D8" s="21" t="s">
        <v>23</v>
      </c>
      <c r="E8" s="21">
        <v>1421.2</v>
      </c>
      <c r="F8" s="21">
        <f aca="true" t="shared" si="4" ref="F8:F18">E8*0.09</f>
        <v>127.908</v>
      </c>
      <c r="G8" s="21"/>
      <c r="H8" s="21"/>
      <c r="I8" s="21"/>
      <c r="J8" s="21"/>
      <c r="K8" s="20">
        <v>300</v>
      </c>
      <c r="L8" s="20">
        <v>30</v>
      </c>
      <c r="M8" s="24">
        <v>1500</v>
      </c>
      <c r="N8" s="24">
        <v>75</v>
      </c>
      <c r="O8" s="20"/>
      <c r="P8" s="20">
        <f>O8*10</f>
        <v>0</v>
      </c>
      <c r="Q8" s="34"/>
    </row>
    <row r="9" spans="1:17" s="5" customFormat="1" ht="36" customHeight="1">
      <c r="A9" s="22"/>
      <c r="B9" s="22"/>
      <c r="C9" s="22"/>
      <c r="D9" s="21" t="s">
        <v>24</v>
      </c>
      <c r="E9" s="21">
        <v>973.42</v>
      </c>
      <c r="F9" s="21">
        <f t="shared" si="4"/>
        <v>87.6078</v>
      </c>
      <c r="G9" s="21"/>
      <c r="H9" s="21"/>
      <c r="I9" s="21"/>
      <c r="J9" s="21"/>
      <c r="K9" s="22"/>
      <c r="L9" s="22"/>
      <c r="M9" s="25"/>
      <c r="N9" s="25"/>
      <c r="O9" s="22"/>
      <c r="P9" s="22"/>
      <c r="Q9" s="35"/>
    </row>
    <row r="10" spans="1:17" s="5" customFormat="1" ht="36" customHeight="1">
      <c r="A10" s="23"/>
      <c r="B10" s="23"/>
      <c r="C10" s="23"/>
      <c r="D10" s="21" t="s">
        <v>25</v>
      </c>
      <c r="E10" s="21">
        <v>1384.7</v>
      </c>
      <c r="F10" s="21">
        <f t="shared" si="4"/>
        <v>124.623</v>
      </c>
      <c r="G10" s="21"/>
      <c r="H10" s="21"/>
      <c r="I10" s="21"/>
      <c r="J10" s="21"/>
      <c r="K10" s="23"/>
      <c r="L10" s="23"/>
      <c r="M10" s="28"/>
      <c r="N10" s="28"/>
      <c r="O10" s="23"/>
      <c r="P10" s="23"/>
      <c r="Q10" s="36"/>
    </row>
    <row r="11" spans="1:17" s="5" customFormat="1" ht="36" customHeight="1">
      <c r="A11" s="20">
        <v>2</v>
      </c>
      <c r="B11" s="20" t="s">
        <v>26</v>
      </c>
      <c r="C11" s="20">
        <f>F11+F12+F13+F14+H11+H12+H13+H14+J11+J12+J13+J14+L11+P11</f>
        <v>411.93989999999997</v>
      </c>
      <c r="D11" s="21" t="s">
        <v>27</v>
      </c>
      <c r="E11" s="21">
        <v>682</v>
      </c>
      <c r="F11" s="21">
        <f t="shared" si="4"/>
        <v>61.379999999999995</v>
      </c>
      <c r="G11" s="21"/>
      <c r="H11" s="21"/>
      <c r="I11" s="21"/>
      <c r="J11" s="21"/>
      <c r="K11" s="20">
        <v>0</v>
      </c>
      <c r="L11" s="20">
        <f>K11*0.1</f>
        <v>0</v>
      </c>
      <c r="M11" s="20"/>
      <c r="N11" s="20"/>
      <c r="O11" s="20"/>
      <c r="P11" s="20">
        <f>O11*10</f>
        <v>0</v>
      </c>
      <c r="Q11" s="34"/>
    </row>
    <row r="12" spans="1:17" s="5" customFormat="1" ht="36" customHeight="1">
      <c r="A12" s="22"/>
      <c r="B12" s="22"/>
      <c r="C12" s="22"/>
      <c r="D12" s="21" t="s">
        <v>28</v>
      </c>
      <c r="E12" s="21">
        <v>682</v>
      </c>
      <c r="F12" s="21">
        <f t="shared" si="4"/>
        <v>61.379999999999995</v>
      </c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35"/>
    </row>
    <row r="13" spans="1:17" s="5" customFormat="1" ht="36" customHeight="1">
      <c r="A13" s="22"/>
      <c r="B13" s="22"/>
      <c r="C13" s="22"/>
      <c r="D13" s="21" t="s">
        <v>29</v>
      </c>
      <c r="E13" s="21">
        <v>1386.11</v>
      </c>
      <c r="F13" s="21">
        <f t="shared" si="4"/>
        <v>124.74989999999998</v>
      </c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35"/>
    </row>
    <row r="14" spans="1:17" s="5" customFormat="1" ht="36" customHeight="1">
      <c r="A14" s="23"/>
      <c r="B14" s="23"/>
      <c r="C14" s="23"/>
      <c r="D14" s="21" t="s">
        <v>30</v>
      </c>
      <c r="E14" s="21">
        <v>1827</v>
      </c>
      <c r="F14" s="21">
        <f t="shared" si="4"/>
        <v>164.43</v>
      </c>
      <c r="G14" s="21"/>
      <c r="H14" s="21"/>
      <c r="I14" s="21"/>
      <c r="J14" s="21"/>
      <c r="K14" s="23"/>
      <c r="L14" s="23"/>
      <c r="M14" s="23"/>
      <c r="N14" s="23"/>
      <c r="O14" s="23"/>
      <c r="P14" s="23"/>
      <c r="Q14" s="36"/>
    </row>
    <row r="15" spans="1:17" s="5" customFormat="1" ht="36" customHeight="1">
      <c r="A15" s="24">
        <v>3</v>
      </c>
      <c r="B15" s="24" t="s">
        <v>31</v>
      </c>
      <c r="C15" s="20">
        <f>F15+F16+F17+F18+L15+P15</f>
        <v>287.03619999999995</v>
      </c>
      <c r="D15" s="21" t="s">
        <v>25</v>
      </c>
      <c r="E15" s="21">
        <v>822.18</v>
      </c>
      <c r="F15" s="21">
        <f t="shared" si="4"/>
        <v>73.99619999999999</v>
      </c>
      <c r="G15" s="21"/>
      <c r="H15" s="21"/>
      <c r="I15" s="21"/>
      <c r="J15" s="21"/>
      <c r="K15" s="20">
        <v>100</v>
      </c>
      <c r="L15" s="20">
        <f>K15*0.1</f>
        <v>10</v>
      </c>
      <c r="M15" s="20"/>
      <c r="N15" s="20"/>
      <c r="O15" s="20"/>
      <c r="P15" s="20">
        <f>O15*10</f>
        <v>0</v>
      </c>
      <c r="Q15" s="34"/>
    </row>
    <row r="16" spans="1:17" s="5" customFormat="1" ht="36" customHeight="1">
      <c r="A16" s="25"/>
      <c r="B16" s="25"/>
      <c r="C16" s="22"/>
      <c r="D16" s="21" t="s">
        <v>23</v>
      </c>
      <c r="E16" s="21">
        <v>1353</v>
      </c>
      <c r="F16" s="21">
        <f t="shared" si="4"/>
        <v>121.77</v>
      </c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35"/>
    </row>
    <row r="17" spans="1:17" s="5" customFormat="1" ht="36" customHeight="1">
      <c r="A17" s="25"/>
      <c r="B17" s="25"/>
      <c r="C17" s="22"/>
      <c r="D17" s="21" t="s">
        <v>32</v>
      </c>
      <c r="E17" s="21">
        <v>623</v>
      </c>
      <c r="F17" s="21">
        <f t="shared" si="4"/>
        <v>56.07</v>
      </c>
      <c r="G17" s="21"/>
      <c r="H17" s="21"/>
      <c r="I17" s="21"/>
      <c r="J17" s="21"/>
      <c r="K17" s="22"/>
      <c r="L17" s="22"/>
      <c r="M17" s="22"/>
      <c r="N17" s="22"/>
      <c r="O17" s="22"/>
      <c r="P17" s="22"/>
      <c r="Q17" s="35"/>
    </row>
    <row r="18" spans="1:17" s="5" customFormat="1" ht="36" customHeight="1">
      <c r="A18" s="25"/>
      <c r="B18" s="25"/>
      <c r="C18" s="23"/>
      <c r="D18" s="21" t="s">
        <v>33</v>
      </c>
      <c r="E18" s="21">
        <v>280</v>
      </c>
      <c r="F18" s="21">
        <f t="shared" si="4"/>
        <v>25.2</v>
      </c>
      <c r="G18" s="21"/>
      <c r="H18" s="21"/>
      <c r="I18" s="21"/>
      <c r="J18" s="21"/>
      <c r="K18" s="23"/>
      <c r="L18" s="23"/>
      <c r="M18" s="23"/>
      <c r="N18" s="23"/>
      <c r="O18" s="23"/>
      <c r="P18" s="23"/>
      <c r="Q18" s="36"/>
    </row>
    <row r="19" spans="1:17" s="5" customFormat="1" ht="36" customHeight="1">
      <c r="A19" s="25"/>
      <c r="B19" s="25"/>
      <c r="C19" s="21">
        <v>1600</v>
      </c>
      <c r="D19" s="21" t="s">
        <v>29</v>
      </c>
      <c r="E19" s="21"/>
      <c r="F19" s="21"/>
      <c r="G19" s="21">
        <v>4000</v>
      </c>
      <c r="H19" s="21">
        <v>1600</v>
      </c>
      <c r="I19" s="21"/>
      <c r="J19" s="21"/>
      <c r="K19" s="31"/>
      <c r="L19" s="31"/>
      <c r="M19" s="31"/>
      <c r="N19" s="31"/>
      <c r="O19" s="31"/>
      <c r="P19" s="31"/>
      <c r="Q19" s="37"/>
    </row>
    <row r="20" spans="1:17" s="5" customFormat="1" ht="36" customHeight="1">
      <c r="A20" s="20">
        <v>4</v>
      </c>
      <c r="B20" s="20" t="s">
        <v>34</v>
      </c>
      <c r="C20" s="20">
        <f>F20+F21+H20+H21+J20+J21+L20+P20</f>
        <v>125.90699999999998</v>
      </c>
      <c r="D20" s="21" t="s">
        <v>25</v>
      </c>
      <c r="E20" s="21">
        <v>775.53</v>
      </c>
      <c r="F20" s="21">
        <f aca="true" t="shared" si="5" ref="F20:F30">E20*0.09</f>
        <v>69.79769999999999</v>
      </c>
      <c r="G20" s="21"/>
      <c r="H20" s="21"/>
      <c r="I20" s="21"/>
      <c r="J20" s="21"/>
      <c r="K20" s="20">
        <v>240</v>
      </c>
      <c r="L20" s="20">
        <f aca="true" t="shared" si="6" ref="L20:L23">K20*0.1</f>
        <v>24</v>
      </c>
      <c r="M20" s="20"/>
      <c r="N20" s="20"/>
      <c r="O20" s="20"/>
      <c r="P20" s="20">
        <f aca="true" t="shared" si="7" ref="P20:P23">O20*10</f>
        <v>0</v>
      </c>
      <c r="Q20" s="34"/>
    </row>
    <row r="21" spans="1:17" s="5" customFormat="1" ht="36" customHeight="1">
      <c r="A21" s="23"/>
      <c r="B21" s="23"/>
      <c r="C21" s="23"/>
      <c r="D21" s="21" t="s">
        <v>35</v>
      </c>
      <c r="E21" s="21">
        <v>356.77</v>
      </c>
      <c r="F21" s="21">
        <f t="shared" si="5"/>
        <v>32.1093</v>
      </c>
      <c r="G21" s="21"/>
      <c r="H21" s="21"/>
      <c r="I21" s="21"/>
      <c r="J21" s="21"/>
      <c r="K21" s="23"/>
      <c r="L21" s="23"/>
      <c r="M21" s="23"/>
      <c r="N21" s="23"/>
      <c r="O21" s="23"/>
      <c r="P21" s="23"/>
      <c r="Q21" s="36"/>
    </row>
    <row r="22" spans="1:17" s="5" customFormat="1" ht="43.5" customHeight="1">
      <c r="A22" s="21">
        <v>5</v>
      </c>
      <c r="B22" s="21" t="s">
        <v>36</v>
      </c>
      <c r="C22" s="21">
        <f>F22+H22+J22+L22+P22</f>
        <v>53.1721</v>
      </c>
      <c r="D22" s="21" t="s">
        <v>25</v>
      </c>
      <c r="E22" s="21">
        <v>479.69</v>
      </c>
      <c r="F22" s="21">
        <f t="shared" si="5"/>
        <v>43.1721</v>
      </c>
      <c r="G22" s="21"/>
      <c r="H22" s="21"/>
      <c r="I22" s="21"/>
      <c r="J22" s="21"/>
      <c r="K22" s="21">
        <v>100</v>
      </c>
      <c r="L22" s="21">
        <f t="shared" si="6"/>
        <v>10</v>
      </c>
      <c r="M22" s="21"/>
      <c r="N22" s="21"/>
      <c r="O22" s="21"/>
      <c r="P22" s="21">
        <f t="shared" si="7"/>
        <v>0</v>
      </c>
      <c r="Q22" s="38"/>
    </row>
    <row r="23" spans="1:17" s="5" customFormat="1" ht="36" customHeight="1">
      <c r="A23" s="20">
        <v>6</v>
      </c>
      <c r="B23" s="20" t="s">
        <v>37</v>
      </c>
      <c r="C23" s="20">
        <f>F23+F24+F25+F26+F27+F28+H23+H24+H25+H26+H27+H28+J23+J24+J25+J26+J27+J28+L23+P23</f>
        <v>249.51409999999996</v>
      </c>
      <c r="D23" s="21" t="s">
        <v>25</v>
      </c>
      <c r="E23" s="21">
        <v>557.32</v>
      </c>
      <c r="F23" s="21">
        <f t="shared" si="5"/>
        <v>50.1588</v>
      </c>
      <c r="G23" s="21"/>
      <c r="H23" s="21"/>
      <c r="I23" s="21"/>
      <c r="J23" s="21"/>
      <c r="K23" s="20">
        <v>340</v>
      </c>
      <c r="L23" s="20">
        <f t="shared" si="6"/>
        <v>34</v>
      </c>
      <c r="M23" s="20"/>
      <c r="N23" s="20"/>
      <c r="O23" s="20">
        <v>1</v>
      </c>
      <c r="P23" s="20">
        <f t="shared" si="7"/>
        <v>10</v>
      </c>
      <c r="Q23" s="34"/>
    </row>
    <row r="24" spans="1:17" s="5" customFormat="1" ht="36" customHeight="1">
      <c r="A24" s="22"/>
      <c r="B24" s="22"/>
      <c r="C24" s="22"/>
      <c r="D24" s="21" t="s">
        <v>38</v>
      </c>
      <c r="E24" s="21">
        <v>512.27</v>
      </c>
      <c r="F24" s="21">
        <f t="shared" si="5"/>
        <v>46.104299999999995</v>
      </c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35"/>
    </row>
    <row r="25" spans="1:17" s="5" customFormat="1" ht="36" customHeight="1">
      <c r="A25" s="22"/>
      <c r="B25" s="22"/>
      <c r="C25" s="22"/>
      <c r="D25" s="21" t="s">
        <v>39</v>
      </c>
      <c r="E25" s="21">
        <v>265</v>
      </c>
      <c r="F25" s="21">
        <f t="shared" si="5"/>
        <v>23.849999999999998</v>
      </c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35"/>
    </row>
    <row r="26" spans="1:17" s="5" customFormat="1" ht="36" customHeight="1">
      <c r="A26" s="22"/>
      <c r="B26" s="22"/>
      <c r="C26" s="22"/>
      <c r="D26" s="21" t="s">
        <v>40</v>
      </c>
      <c r="E26" s="21">
        <v>618</v>
      </c>
      <c r="F26" s="21">
        <f t="shared" si="5"/>
        <v>55.62</v>
      </c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35"/>
    </row>
    <row r="27" spans="1:17" s="5" customFormat="1" ht="36" customHeight="1">
      <c r="A27" s="22"/>
      <c r="B27" s="22"/>
      <c r="C27" s="22"/>
      <c r="D27" s="21" t="s">
        <v>41</v>
      </c>
      <c r="E27" s="21">
        <v>258.5</v>
      </c>
      <c r="F27" s="21">
        <f t="shared" si="5"/>
        <v>23.265</v>
      </c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35"/>
    </row>
    <row r="28" spans="1:17" s="5" customFormat="1" ht="36" customHeight="1">
      <c r="A28" s="23"/>
      <c r="B28" s="23"/>
      <c r="C28" s="23"/>
      <c r="D28" s="21" t="s">
        <v>42</v>
      </c>
      <c r="E28" s="21">
        <v>72.4</v>
      </c>
      <c r="F28" s="21">
        <f t="shared" si="5"/>
        <v>6.516</v>
      </c>
      <c r="G28" s="21"/>
      <c r="H28" s="21"/>
      <c r="I28" s="21"/>
      <c r="J28" s="21"/>
      <c r="K28" s="23"/>
      <c r="L28" s="23"/>
      <c r="M28" s="23"/>
      <c r="N28" s="23"/>
      <c r="O28" s="23"/>
      <c r="P28" s="23"/>
      <c r="Q28" s="36"/>
    </row>
    <row r="29" spans="1:17" s="5" customFormat="1" ht="42.75" customHeight="1">
      <c r="A29" s="21">
        <v>7</v>
      </c>
      <c r="B29" s="21" t="s">
        <v>43</v>
      </c>
      <c r="C29" s="21">
        <f>F29+H29+J29+L29+N29+P29</f>
        <v>577.18</v>
      </c>
      <c r="D29" s="21" t="s">
        <v>25</v>
      </c>
      <c r="E29" s="21">
        <v>5902</v>
      </c>
      <c r="F29" s="21">
        <f t="shared" si="5"/>
        <v>531.18</v>
      </c>
      <c r="G29" s="21"/>
      <c r="H29" s="21"/>
      <c r="I29" s="21"/>
      <c r="J29" s="21"/>
      <c r="K29" s="21">
        <v>500</v>
      </c>
      <c r="L29" s="21">
        <v>40</v>
      </c>
      <c r="M29" s="21">
        <v>120</v>
      </c>
      <c r="N29" s="21">
        <v>6</v>
      </c>
      <c r="O29" s="21"/>
      <c r="P29" s="21">
        <f>O29*10</f>
        <v>0</v>
      </c>
      <c r="Q29" s="38"/>
    </row>
    <row r="30" spans="1:17" s="5" customFormat="1" ht="36" customHeight="1">
      <c r="A30" s="24">
        <v>8</v>
      </c>
      <c r="B30" s="24" t="s">
        <v>44</v>
      </c>
      <c r="C30" s="21">
        <f>F30+L30+P30</f>
        <v>121.86999999999999</v>
      </c>
      <c r="D30" s="21" t="s">
        <v>23</v>
      </c>
      <c r="E30" s="21">
        <v>1243</v>
      </c>
      <c r="F30" s="21">
        <f t="shared" si="5"/>
        <v>111.86999999999999</v>
      </c>
      <c r="G30" s="21"/>
      <c r="H30" s="21"/>
      <c r="I30" s="21"/>
      <c r="J30" s="21"/>
      <c r="K30" s="21">
        <v>100</v>
      </c>
      <c r="L30" s="21">
        <f>K30*0.1</f>
        <v>10</v>
      </c>
      <c r="M30" s="21">
        <v>500</v>
      </c>
      <c r="N30" s="21">
        <v>25</v>
      </c>
      <c r="O30" s="21"/>
      <c r="P30" s="21">
        <f>O30*10</f>
        <v>0</v>
      </c>
      <c r="Q30" s="38"/>
    </row>
    <row r="31" spans="1:17" s="5" customFormat="1" ht="36" customHeight="1">
      <c r="A31" s="25"/>
      <c r="B31" s="25"/>
      <c r="C31" s="26">
        <v>560</v>
      </c>
      <c r="D31" s="21" t="s">
        <v>45</v>
      </c>
      <c r="E31" s="21"/>
      <c r="F31" s="21"/>
      <c r="G31" s="21">
        <v>1400</v>
      </c>
      <c r="H31" s="21">
        <v>560</v>
      </c>
      <c r="I31" s="21"/>
      <c r="J31" s="21"/>
      <c r="K31" s="26"/>
      <c r="L31" s="26"/>
      <c r="M31" s="26"/>
      <c r="N31" s="26"/>
      <c r="O31" s="26"/>
      <c r="P31" s="26"/>
      <c r="Q31" s="39"/>
    </row>
    <row r="32" spans="1:17" s="5" customFormat="1" ht="36" customHeight="1">
      <c r="A32" s="20">
        <v>9</v>
      </c>
      <c r="B32" s="20" t="s">
        <v>46</v>
      </c>
      <c r="C32" s="20">
        <f>F32+F33+F34+L32+P32</f>
        <v>211.33999999999997</v>
      </c>
      <c r="D32" s="21" t="s">
        <v>25</v>
      </c>
      <c r="E32" s="21">
        <v>865</v>
      </c>
      <c r="F32" s="21">
        <f aca="true" t="shared" si="8" ref="F32:F34">E32*0.09</f>
        <v>77.85</v>
      </c>
      <c r="G32" s="21"/>
      <c r="H32" s="21"/>
      <c r="I32" s="21"/>
      <c r="J32" s="21"/>
      <c r="K32" s="20">
        <v>425</v>
      </c>
      <c r="L32" s="20">
        <f>K32*0.1</f>
        <v>42.5</v>
      </c>
      <c r="M32" s="20"/>
      <c r="N32" s="20"/>
      <c r="O32" s="20"/>
      <c r="P32" s="20">
        <f>O32*10</f>
        <v>0</v>
      </c>
      <c r="Q32" s="34"/>
    </row>
    <row r="33" spans="1:17" s="5" customFormat="1" ht="36" customHeight="1">
      <c r="A33" s="22"/>
      <c r="B33" s="22"/>
      <c r="C33" s="22"/>
      <c r="D33" s="21" t="s">
        <v>23</v>
      </c>
      <c r="E33" s="21">
        <v>320</v>
      </c>
      <c r="F33" s="21">
        <f t="shared" si="8"/>
        <v>28.799999999999997</v>
      </c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35"/>
    </row>
    <row r="34" spans="1:17" s="5" customFormat="1" ht="36" customHeight="1">
      <c r="A34" s="22"/>
      <c r="B34" s="22"/>
      <c r="C34" s="23"/>
      <c r="D34" s="21" t="s">
        <v>29</v>
      </c>
      <c r="E34" s="21">
        <v>691</v>
      </c>
      <c r="F34" s="21">
        <f t="shared" si="8"/>
        <v>62.19</v>
      </c>
      <c r="G34" s="21"/>
      <c r="H34" s="21"/>
      <c r="I34" s="21"/>
      <c r="J34" s="21"/>
      <c r="K34" s="23"/>
      <c r="L34" s="23"/>
      <c r="M34" s="23"/>
      <c r="N34" s="23"/>
      <c r="O34" s="23"/>
      <c r="P34" s="23"/>
      <c r="Q34" s="35"/>
    </row>
    <row r="35" spans="1:17" s="5" customFormat="1" ht="36" customHeight="1">
      <c r="A35" s="22"/>
      <c r="B35" s="22"/>
      <c r="C35" s="27"/>
      <c r="D35" s="21" t="s">
        <v>45</v>
      </c>
      <c r="E35" s="21"/>
      <c r="F35" s="21"/>
      <c r="G35" s="21">
        <v>900</v>
      </c>
      <c r="H35" s="21">
        <v>360</v>
      </c>
      <c r="I35" s="21"/>
      <c r="J35" s="21"/>
      <c r="K35" s="27"/>
      <c r="L35" s="27"/>
      <c r="M35" s="27"/>
      <c r="N35" s="27"/>
      <c r="O35" s="27"/>
      <c r="P35" s="27"/>
      <c r="Q35" s="35"/>
    </row>
    <row r="36" spans="1:17" s="5" customFormat="1" ht="36" customHeight="1">
      <c r="A36" s="22"/>
      <c r="B36" s="22"/>
      <c r="C36" s="22">
        <v>560</v>
      </c>
      <c r="D36" s="21" t="s">
        <v>47</v>
      </c>
      <c r="E36" s="21"/>
      <c r="F36" s="21"/>
      <c r="G36" s="21">
        <v>500</v>
      </c>
      <c r="H36" s="21">
        <v>200</v>
      </c>
      <c r="I36" s="21"/>
      <c r="J36" s="21"/>
      <c r="K36" s="22"/>
      <c r="L36" s="22"/>
      <c r="M36" s="22"/>
      <c r="N36" s="22"/>
      <c r="O36" s="22"/>
      <c r="P36" s="22"/>
      <c r="Q36" s="35"/>
    </row>
    <row r="37" spans="1:17" s="5" customFormat="1" ht="36" customHeight="1">
      <c r="A37" s="20">
        <v>10</v>
      </c>
      <c r="B37" s="20" t="s">
        <v>48</v>
      </c>
      <c r="C37" s="20">
        <f>F37+F38+L37+P37</f>
        <v>81.075</v>
      </c>
      <c r="D37" s="21" t="s">
        <v>38</v>
      </c>
      <c r="E37" s="21">
        <v>222</v>
      </c>
      <c r="F37" s="21">
        <f aca="true" t="shared" si="9" ref="F37:F45">E37*0.09</f>
        <v>19.98</v>
      </c>
      <c r="G37" s="21"/>
      <c r="H37" s="21"/>
      <c r="I37" s="21"/>
      <c r="J37" s="21"/>
      <c r="K37" s="20">
        <v>200</v>
      </c>
      <c r="L37" s="20">
        <f>K37*0.1</f>
        <v>20</v>
      </c>
      <c r="M37" s="20"/>
      <c r="N37" s="20"/>
      <c r="O37" s="20">
        <v>1</v>
      </c>
      <c r="P37" s="20">
        <f aca="true" t="shared" si="10" ref="P37:P41">O37*10</f>
        <v>10</v>
      </c>
      <c r="Q37" s="34"/>
    </row>
    <row r="38" spans="1:17" s="5" customFormat="1" ht="36" customHeight="1">
      <c r="A38" s="22"/>
      <c r="B38" s="22"/>
      <c r="C38" s="23"/>
      <c r="D38" s="21" t="s">
        <v>25</v>
      </c>
      <c r="E38" s="21">
        <v>345.5</v>
      </c>
      <c r="F38" s="21">
        <f t="shared" si="9"/>
        <v>31.095</v>
      </c>
      <c r="G38" s="21"/>
      <c r="H38" s="21"/>
      <c r="I38" s="21"/>
      <c r="J38" s="21"/>
      <c r="K38" s="23"/>
      <c r="L38" s="23"/>
      <c r="M38" s="23"/>
      <c r="N38" s="23"/>
      <c r="O38" s="23"/>
      <c r="P38" s="23"/>
      <c r="Q38" s="35"/>
    </row>
    <row r="39" spans="1:17" s="5" customFormat="1" ht="36" customHeight="1">
      <c r="A39" s="23"/>
      <c r="B39" s="23"/>
      <c r="C39" s="23">
        <v>320</v>
      </c>
      <c r="D39" s="21" t="s">
        <v>39</v>
      </c>
      <c r="E39" s="21"/>
      <c r="F39" s="21"/>
      <c r="G39" s="21">
        <v>800</v>
      </c>
      <c r="H39" s="21">
        <v>320</v>
      </c>
      <c r="I39" s="21"/>
      <c r="J39" s="21"/>
      <c r="K39" s="23"/>
      <c r="L39" s="23"/>
      <c r="M39" s="23"/>
      <c r="N39" s="23"/>
      <c r="O39" s="23"/>
      <c r="P39" s="23"/>
      <c r="Q39" s="36"/>
    </row>
    <row r="40" spans="1:17" s="5" customFormat="1" ht="46.5" customHeight="1">
      <c r="A40" s="21">
        <v>11</v>
      </c>
      <c r="B40" s="21" t="s">
        <v>49</v>
      </c>
      <c r="C40" s="21">
        <f>F40+L40+P40</f>
        <v>85.88</v>
      </c>
      <c r="D40" s="21" t="s">
        <v>25</v>
      </c>
      <c r="E40" s="21">
        <v>732</v>
      </c>
      <c r="F40" s="21">
        <f t="shared" si="9"/>
        <v>65.88</v>
      </c>
      <c r="G40" s="21"/>
      <c r="H40" s="21"/>
      <c r="I40" s="21"/>
      <c r="J40" s="21"/>
      <c r="K40" s="21">
        <v>300</v>
      </c>
      <c r="L40" s="21">
        <v>20</v>
      </c>
      <c r="M40" s="21"/>
      <c r="N40" s="21"/>
      <c r="O40" s="21"/>
      <c r="P40" s="21">
        <f t="shared" si="10"/>
        <v>0</v>
      </c>
      <c r="Q40" s="38"/>
    </row>
    <row r="41" spans="1:17" s="5" customFormat="1" ht="36" customHeight="1">
      <c r="A41" s="20">
        <v>12</v>
      </c>
      <c r="B41" s="20" t="s">
        <v>50</v>
      </c>
      <c r="C41" s="20">
        <f>F41+F42+L41+P41</f>
        <v>93.1655</v>
      </c>
      <c r="D41" s="21" t="s">
        <v>51</v>
      </c>
      <c r="E41" s="21">
        <v>810.15</v>
      </c>
      <c r="F41" s="21">
        <f t="shared" si="9"/>
        <v>72.9135</v>
      </c>
      <c r="G41" s="21"/>
      <c r="H41" s="21"/>
      <c r="I41" s="21"/>
      <c r="J41" s="21"/>
      <c r="K41" s="20">
        <v>20</v>
      </c>
      <c r="L41" s="20">
        <f>K41*0.1</f>
        <v>2</v>
      </c>
      <c r="M41" s="20"/>
      <c r="N41" s="20"/>
      <c r="O41" s="20"/>
      <c r="P41" s="20">
        <f t="shared" si="10"/>
        <v>0</v>
      </c>
      <c r="Q41" s="34"/>
    </row>
    <row r="42" spans="1:17" s="5" customFormat="1" ht="36" customHeight="1">
      <c r="A42" s="23"/>
      <c r="B42" s="23"/>
      <c r="C42" s="23"/>
      <c r="D42" s="21" t="s">
        <v>47</v>
      </c>
      <c r="E42" s="21">
        <v>202.8</v>
      </c>
      <c r="F42" s="21">
        <f t="shared" si="9"/>
        <v>18.252</v>
      </c>
      <c r="G42" s="21"/>
      <c r="H42" s="21"/>
      <c r="I42" s="21"/>
      <c r="J42" s="21"/>
      <c r="K42" s="23"/>
      <c r="L42" s="23"/>
      <c r="M42" s="23"/>
      <c r="N42" s="23"/>
      <c r="O42" s="23"/>
      <c r="P42" s="23"/>
      <c r="Q42" s="36"/>
    </row>
    <row r="43" spans="1:17" s="5" customFormat="1" ht="36" customHeight="1">
      <c r="A43" s="24">
        <v>13</v>
      </c>
      <c r="B43" s="24" t="s">
        <v>52</v>
      </c>
      <c r="C43" s="20">
        <f>F43+F44+F45+L43+P43</f>
        <v>87.8005</v>
      </c>
      <c r="D43" s="21" t="s">
        <v>25</v>
      </c>
      <c r="E43" s="21">
        <v>343.45</v>
      </c>
      <c r="F43" s="21">
        <f t="shared" si="9"/>
        <v>30.9105</v>
      </c>
      <c r="G43" s="21"/>
      <c r="H43" s="21"/>
      <c r="I43" s="21"/>
      <c r="J43" s="21"/>
      <c r="K43" s="20">
        <v>45</v>
      </c>
      <c r="L43" s="20">
        <f>K43*0.1</f>
        <v>4.5</v>
      </c>
      <c r="M43" s="20"/>
      <c r="N43" s="20"/>
      <c r="O43" s="20">
        <v>1</v>
      </c>
      <c r="P43" s="20">
        <f>O43*10</f>
        <v>10</v>
      </c>
      <c r="Q43" s="34"/>
    </row>
    <row r="44" spans="1:17" s="5" customFormat="1" ht="36" customHeight="1">
      <c r="A44" s="25"/>
      <c r="B44" s="25"/>
      <c r="C44" s="22"/>
      <c r="D44" s="21" t="s">
        <v>40</v>
      </c>
      <c r="E44" s="21">
        <v>431</v>
      </c>
      <c r="F44" s="21">
        <f t="shared" si="9"/>
        <v>38.79</v>
      </c>
      <c r="G44" s="21"/>
      <c r="H44" s="21"/>
      <c r="I44" s="21"/>
      <c r="J44" s="21"/>
      <c r="K44" s="22"/>
      <c r="L44" s="22"/>
      <c r="M44" s="22"/>
      <c r="N44" s="22"/>
      <c r="O44" s="22"/>
      <c r="P44" s="22"/>
      <c r="Q44" s="35"/>
    </row>
    <row r="45" spans="1:17" s="5" customFormat="1" ht="36" customHeight="1">
      <c r="A45" s="25"/>
      <c r="B45" s="25"/>
      <c r="C45" s="23"/>
      <c r="D45" s="21" t="s">
        <v>41</v>
      </c>
      <c r="E45" s="21">
        <v>40</v>
      </c>
      <c r="F45" s="21">
        <f t="shared" si="9"/>
        <v>3.5999999999999996</v>
      </c>
      <c r="G45" s="21"/>
      <c r="H45" s="21"/>
      <c r="I45" s="21"/>
      <c r="J45" s="21"/>
      <c r="K45" s="23"/>
      <c r="L45" s="23"/>
      <c r="M45" s="23"/>
      <c r="N45" s="23"/>
      <c r="O45" s="23"/>
      <c r="P45" s="23"/>
      <c r="Q45" s="36"/>
    </row>
    <row r="46" spans="1:17" s="5" customFormat="1" ht="36" customHeight="1">
      <c r="A46" s="25"/>
      <c r="B46" s="28"/>
      <c r="C46" s="29">
        <v>104</v>
      </c>
      <c r="D46" s="21" t="s">
        <v>47</v>
      </c>
      <c r="E46" s="21"/>
      <c r="F46" s="21"/>
      <c r="G46" s="21">
        <v>260</v>
      </c>
      <c r="H46" s="21">
        <v>104</v>
      </c>
      <c r="I46" s="21"/>
      <c r="J46" s="21"/>
      <c r="K46" s="31"/>
      <c r="L46" s="31"/>
      <c r="M46" s="31"/>
      <c r="N46" s="31"/>
      <c r="O46" s="31"/>
      <c r="P46" s="31"/>
      <c r="Q46" s="37"/>
    </row>
    <row r="47" spans="1:17" s="5" customFormat="1" ht="36" customHeight="1">
      <c r="A47" s="20">
        <v>14</v>
      </c>
      <c r="B47" s="21" t="s">
        <v>53</v>
      </c>
      <c r="C47" s="21">
        <f>F47+F48+F49+L47+P47</f>
        <v>60.3797</v>
      </c>
      <c r="D47" s="21" t="s">
        <v>25</v>
      </c>
      <c r="E47" s="21">
        <v>350.33</v>
      </c>
      <c r="F47" s="21">
        <f aca="true" t="shared" si="11" ref="F47:F53">E47*0.09</f>
        <v>31.5297</v>
      </c>
      <c r="G47" s="21"/>
      <c r="H47" s="21"/>
      <c r="I47" s="21"/>
      <c r="J47" s="21"/>
      <c r="K47" s="20">
        <v>50</v>
      </c>
      <c r="L47" s="20">
        <f>K47*0.1</f>
        <v>5</v>
      </c>
      <c r="M47" s="20"/>
      <c r="N47" s="20"/>
      <c r="O47" s="20"/>
      <c r="P47" s="20">
        <f>O47*10</f>
        <v>0</v>
      </c>
      <c r="Q47" s="34"/>
    </row>
    <row r="48" spans="1:17" s="5" customFormat="1" ht="36" customHeight="1">
      <c r="A48" s="22"/>
      <c r="B48" s="21"/>
      <c r="C48" s="21"/>
      <c r="D48" s="21" t="s">
        <v>42</v>
      </c>
      <c r="E48" s="21">
        <v>55</v>
      </c>
      <c r="F48" s="21">
        <f t="shared" si="11"/>
        <v>4.95</v>
      </c>
      <c r="G48" s="21"/>
      <c r="H48" s="21"/>
      <c r="I48" s="21"/>
      <c r="J48" s="21"/>
      <c r="K48" s="22"/>
      <c r="L48" s="22"/>
      <c r="M48" s="22"/>
      <c r="N48" s="22"/>
      <c r="O48" s="22"/>
      <c r="P48" s="22"/>
      <c r="Q48" s="35"/>
    </row>
    <row r="49" spans="1:17" s="5" customFormat="1" ht="36" customHeight="1">
      <c r="A49" s="22"/>
      <c r="B49" s="21"/>
      <c r="C49" s="21"/>
      <c r="D49" s="21" t="s">
        <v>23</v>
      </c>
      <c r="E49" s="21">
        <v>210</v>
      </c>
      <c r="F49" s="21">
        <f t="shared" si="11"/>
        <v>18.9</v>
      </c>
      <c r="G49" s="21"/>
      <c r="H49" s="21"/>
      <c r="I49" s="21"/>
      <c r="J49" s="21"/>
      <c r="K49" s="23"/>
      <c r="L49" s="23"/>
      <c r="M49" s="23"/>
      <c r="N49" s="23"/>
      <c r="O49" s="23"/>
      <c r="P49" s="23"/>
      <c r="Q49" s="36"/>
    </row>
    <row r="50" spans="1:17" s="5" customFormat="1" ht="36" customHeight="1">
      <c r="A50" s="24">
        <v>15</v>
      </c>
      <c r="B50" s="24" t="s">
        <v>54</v>
      </c>
      <c r="C50" s="20">
        <f>F50+F51+F52+F53+L50+N51+P50</f>
        <v>111.0426</v>
      </c>
      <c r="D50" s="21" t="s">
        <v>55</v>
      </c>
      <c r="E50" s="21">
        <v>238</v>
      </c>
      <c r="F50" s="21">
        <f t="shared" si="11"/>
        <v>21.419999999999998</v>
      </c>
      <c r="G50" s="21"/>
      <c r="H50" s="21"/>
      <c r="I50" s="21"/>
      <c r="J50" s="21"/>
      <c r="K50" s="20">
        <v>400</v>
      </c>
      <c r="L50" s="20">
        <v>30</v>
      </c>
      <c r="M50" s="20"/>
      <c r="N50" s="20"/>
      <c r="O50" s="20">
        <v>1</v>
      </c>
      <c r="P50" s="20">
        <f>O50*10</f>
        <v>10</v>
      </c>
      <c r="Q50" s="34"/>
    </row>
    <row r="51" spans="1:17" s="5" customFormat="1" ht="36" customHeight="1">
      <c r="A51" s="25"/>
      <c r="B51" s="25"/>
      <c r="C51" s="22"/>
      <c r="D51" s="21" t="s">
        <v>56</v>
      </c>
      <c r="E51" s="21">
        <v>239</v>
      </c>
      <c r="F51" s="21">
        <f t="shared" si="11"/>
        <v>21.509999999999998</v>
      </c>
      <c r="G51" s="21"/>
      <c r="H51" s="21"/>
      <c r="I51" s="21"/>
      <c r="J51" s="21"/>
      <c r="K51" s="22"/>
      <c r="L51" s="22"/>
      <c r="M51" s="22">
        <v>400</v>
      </c>
      <c r="N51" s="22">
        <v>20</v>
      </c>
      <c r="O51" s="22"/>
      <c r="P51" s="22"/>
      <c r="Q51" s="35"/>
    </row>
    <row r="52" spans="1:17" s="5" customFormat="1" ht="36" customHeight="1">
      <c r="A52" s="25"/>
      <c r="B52" s="25"/>
      <c r="C52" s="22"/>
      <c r="D52" s="21" t="s">
        <v>41</v>
      </c>
      <c r="E52" s="21">
        <v>34</v>
      </c>
      <c r="F52" s="21">
        <f t="shared" si="11"/>
        <v>3.06</v>
      </c>
      <c r="G52" s="21"/>
      <c r="H52" s="21"/>
      <c r="I52" s="21"/>
      <c r="J52" s="21"/>
      <c r="K52" s="22"/>
      <c r="L52" s="22"/>
      <c r="M52" s="22"/>
      <c r="N52" s="22"/>
      <c r="O52" s="22"/>
      <c r="P52" s="22"/>
      <c r="Q52" s="35"/>
    </row>
    <row r="53" spans="1:17" s="5" customFormat="1" ht="36" customHeight="1">
      <c r="A53" s="25"/>
      <c r="B53" s="25"/>
      <c r="C53" s="23"/>
      <c r="D53" s="21" t="s">
        <v>42</v>
      </c>
      <c r="E53" s="21">
        <v>56.14</v>
      </c>
      <c r="F53" s="21">
        <f t="shared" si="11"/>
        <v>5.0526</v>
      </c>
      <c r="G53" s="21"/>
      <c r="H53" s="21"/>
      <c r="I53" s="21"/>
      <c r="J53" s="21"/>
      <c r="K53" s="23"/>
      <c r="L53" s="23"/>
      <c r="M53" s="23"/>
      <c r="N53" s="23"/>
      <c r="O53" s="23"/>
      <c r="P53" s="23"/>
      <c r="Q53" s="35"/>
    </row>
    <row r="54" spans="1:17" s="5" customFormat="1" ht="36" customHeight="1">
      <c r="A54" s="25"/>
      <c r="B54" s="25"/>
      <c r="C54" s="23">
        <v>328</v>
      </c>
      <c r="D54" s="21" t="s">
        <v>47</v>
      </c>
      <c r="E54" s="21"/>
      <c r="F54" s="21"/>
      <c r="G54" s="21">
        <v>820</v>
      </c>
      <c r="H54" s="21">
        <v>328</v>
      </c>
      <c r="I54" s="21"/>
      <c r="J54" s="21"/>
      <c r="K54" s="23"/>
      <c r="L54" s="23"/>
      <c r="M54" s="23"/>
      <c r="N54" s="23"/>
      <c r="O54" s="23"/>
      <c r="P54" s="23"/>
      <c r="Q54" s="36"/>
    </row>
    <row r="55" spans="1:17" s="5" customFormat="1" ht="43.5" customHeight="1">
      <c r="A55" s="21">
        <v>16</v>
      </c>
      <c r="B55" s="21" t="s">
        <v>57</v>
      </c>
      <c r="C55" s="21">
        <f aca="true" t="shared" si="12" ref="C55:C57">F55+L55+P55</f>
        <v>19.006999999999998</v>
      </c>
      <c r="D55" s="21" t="s">
        <v>25</v>
      </c>
      <c r="E55" s="21">
        <v>122.3</v>
      </c>
      <c r="F55" s="21">
        <f aca="true" t="shared" si="13" ref="F55:F57">E55*0.09</f>
        <v>11.007</v>
      </c>
      <c r="G55" s="21"/>
      <c r="H55" s="21"/>
      <c r="I55" s="21"/>
      <c r="J55" s="21"/>
      <c r="K55" s="21">
        <v>80</v>
      </c>
      <c r="L55" s="21">
        <f aca="true" t="shared" si="14" ref="L55:L59">K55*0.1</f>
        <v>8</v>
      </c>
      <c r="M55" s="21"/>
      <c r="N55" s="21"/>
      <c r="O55" s="21"/>
      <c r="P55" s="21">
        <f aca="true" t="shared" si="15" ref="P55:P59">O55*10</f>
        <v>0</v>
      </c>
      <c r="Q55" s="38"/>
    </row>
    <row r="56" spans="1:17" s="5" customFormat="1" ht="45.75" customHeight="1">
      <c r="A56" s="21">
        <v>17</v>
      </c>
      <c r="B56" s="21" t="s">
        <v>58</v>
      </c>
      <c r="C56" s="21">
        <f t="shared" si="12"/>
        <v>285.4764</v>
      </c>
      <c r="D56" s="21" t="s">
        <v>25</v>
      </c>
      <c r="E56" s="21">
        <v>3171.96</v>
      </c>
      <c r="F56" s="21">
        <f t="shared" si="13"/>
        <v>285.4764</v>
      </c>
      <c r="G56" s="21"/>
      <c r="H56" s="21"/>
      <c r="I56" s="21"/>
      <c r="J56" s="21"/>
      <c r="K56" s="21"/>
      <c r="L56" s="21"/>
      <c r="M56" s="21">
        <v>500</v>
      </c>
      <c r="N56" s="21">
        <v>25</v>
      </c>
      <c r="O56" s="21"/>
      <c r="P56" s="21"/>
      <c r="Q56" s="38"/>
    </row>
    <row r="57" spans="1:17" s="5" customFormat="1" ht="36" customHeight="1">
      <c r="A57" s="24">
        <v>18</v>
      </c>
      <c r="B57" s="24" t="s">
        <v>59</v>
      </c>
      <c r="C57" s="21">
        <f t="shared" si="12"/>
        <v>49.089999999999996</v>
      </c>
      <c r="D57" s="21" t="s">
        <v>25</v>
      </c>
      <c r="E57" s="21">
        <v>401</v>
      </c>
      <c r="F57" s="21">
        <f t="shared" si="13"/>
        <v>36.089999999999996</v>
      </c>
      <c r="G57" s="21"/>
      <c r="H57" s="21"/>
      <c r="I57" s="21"/>
      <c r="J57" s="21"/>
      <c r="K57" s="21">
        <v>30</v>
      </c>
      <c r="L57" s="21">
        <f t="shared" si="14"/>
        <v>3</v>
      </c>
      <c r="M57" s="21"/>
      <c r="N57" s="21"/>
      <c r="O57" s="21">
        <v>1</v>
      </c>
      <c r="P57" s="21">
        <f t="shared" si="15"/>
        <v>10</v>
      </c>
      <c r="Q57" s="38"/>
    </row>
    <row r="58" spans="1:17" s="5" customFormat="1" ht="36" customHeight="1">
      <c r="A58" s="25"/>
      <c r="B58" s="25"/>
      <c r="C58" s="26">
        <v>104</v>
      </c>
      <c r="D58" s="21" t="s">
        <v>47</v>
      </c>
      <c r="E58" s="21"/>
      <c r="F58" s="21"/>
      <c r="G58" s="21">
        <v>260</v>
      </c>
      <c r="H58" s="21">
        <v>104</v>
      </c>
      <c r="I58" s="21"/>
      <c r="J58" s="21"/>
      <c r="K58" s="26"/>
      <c r="L58" s="26"/>
      <c r="M58" s="26"/>
      <c r="N58" s="26"/>
      <c r="O58" s="26"/>
      <c r="P58" s="26"/>
      <c r="Q58" s="39"/>
    </row>
    <row r="59" spans="1:17" s="5" customFormat="1" ht="36" customHeight="1">
      <c r="A59" s="20">
        <v>19</v>
      </c>
      <c r="B59" s="24" t="s">
        <v>60</v>
      </c>
      <c r="C59" s="20">
        <f>F59+F60+L59+P59</f>
        <v>200.81879999999998</v>
      </c>
      <c r="D59" s="21" t="s">
        <v>23</v>
      </c>
      <c r="E59" s="21">
        <v>1459.7</v>
      </c>
      <c r="F59" s="21">
        <f>E59*0.09</f>
        <v>131.373</v>
      </c>
      <c r="G59" s="21"/>
      <c r="H59" s="21"/>
      <c r="I59" s="21"/>
      <c r="J59" s="21"/>
      <c r="K59" s="20">
        <v>0</v>
      </c>
      <c r="L59" s="20">
        <f t="shared" si="14"/>
        <v>0</v>
      </c>
      <c r="M59" s="20"/>
      <c r="N59" s="20"/>
      <c r="O59" s="20"/>
      <c r="P59" s="20">
        <f t="shared" si="15"/>
        <v>0</v>
      </c>
      <c r="Q59" s="34"/>
    </row>
    <row r="60" spans="1:17" s="5" customFormat="1" ht="36" customHeight="1">
      <c r="A60" s="22"/>
      <c r="B60" s="25"/>
      <c r="C60" s="23"/>
      <c r="D60" s="21" t="s">
        <v>25</v>
      </c>
      <c r="E60" s="21">
        <v>771.62</v>
      </c>
      <c r="F60" s="21">
        <f>E60*0.09</f>
        <v>69.44579999999999</v>
      </c>
      <c r="G60" s="21"/>
      <c r="H60" s="21"/>
      <c r="I60" s="21"/>
      <c r="J60" s="21"/>
      <c r="K60" s="23"/>
      <c r="L60" s="23"/>
      <c r="M60" s="23"/>
      <c r="N60" s="23"/>
      <c r="O60" s="23"/>
      <c r="P60" s="23"/>
      <c r="Q60" s="35"/>
    </row>
    <row r="61" spans="1:17" s="5" customFormat="1" ht="43.5" customHeight="1">
      <c r="A61" s="21">
        <v>20</v>
      </c>
      <c r="B61" s="21" t="s">
        <v>61</v>
      </c>
      <c r="C61" s="21">
        <f>F61+L61+N61+P61</f>
        <v>54.6164</v>
      </c>
      <c r="D61" s="30" t="s">
        <v>25</v>
      </c>
      <c r="E61" s="30">
        <v>567.96</v>
      </c>
      <c r="F61" s="21">
        <f aca="true" t="shared" si="16" ref="F61:F67">E61*0.09</f>
        <v>51.1164</v>
      </c>
      <c r="G61" s="30"/>
      <c r="H61" s="30"/>
      <c r="I61" s="30"/>
      <c r="J61" s="30"/>
      <c r="K61" s="21">
        <v>20</v>
      </c>
      <c r="L61" s="21">
        <f aca="true" t="shared" si="17" ref="L61:L64">K61*0.1</f>
        <v>2</v>
      </c>
      <c r="M61" s="21">
        <v>30</v>
      </c>
      <c r="N61" s="21">
        <v>1.5</v>
      </c>
      <c r="O61" s="21"/>
      <c r="P61" s="21">
        <f aca="true" t="shared" si="18" ref="P61:P64">O61*10</f>
        <v>0</v>
      </c>
      <c r="Q61" s="38"/>
    </row>
    <row r="62" spans="1:17" s="5" customFormat="1" ht="36" customHeight="1">
      <c r="A62" s="20">
        <v>21</v>
      </c>
      <c r="B62" s="20" t="s">
        <v>62</v>
      </c>
      <c r="C62" s="20">
        <f>F62+F63+L62+P62</f>
        <v>94.4485</v>
      </c>
      <c r="D62" s="21" t="s">
        <v>25</v>
      </c>
      <c r="E62" s="21">
        <v>274.65</v>
      </c>
      <c r="F62" s="21">
        <f t="shared" si="16"/>
        <v>24.7185</v>
      </c>
      <c r="G62" s="21"/>
      <c r="H62" s="21"/>
      <c r="I62" s="21"/>
      <c r="J62" s="21"/>
      <c r="K62" s="20">
        <v>150</v>
      </c>
      <c r="L62" s="20">
        <f t="shared" si="17"/>
        <v>15</v>
      </c>
      <c r="M62" s="20"/>
      <c r="N62" s="20"/>
      <c r="O62" s="20">
        <v>1</v>
      </c>
      <c r="P62" s="20">
        <f t="shared" si="18"/>
        <v>10</v>
      </c>
      <c r="Q62" s="20"/>
    </row>
    <row r="63" spans="1:17" s="5" customFormat="1" ht="36" customHeight="1">
      <c r="A63" s="23"/>
      <c r="B63" s="23"/>
      <c r="C63" s="23"/>
      <c r="D63" s="21" t="s">
        <v>29</v>
      </c>
      <c r="E63" s="21">
        <v>497</v>
      </c>
      <c r="F63" s="21">
        <f t="shared" si="16"/>
        <v>44.73</v>
      </c>
      <c r="G63" s="21"/>
      <c r="H63" s="21"/>
      <c r="I63" s="21"/>
      <c r="J63" s="21"/>
      <c r="K63" s="23"/>
      <c r="L63" s="23"/>
      <c r="M63" s="23"/>
      <c r="N63" s="23"/>
      <c r="O63" s="23"/>
      <c r="P63" s="23"/>
      <c r="Q63" s="23"/>
    </row>
    <row r="64" spans="1:17" s="5" customFormat="1" ht="36" customHeight="1">
      <c r="A64" s="24">
        <v>22</v>
      </c>
      <c r="B64" s="24" t="s">
        <v>63</v>
      </c>
      <c r="C64" s="20">
        <f>F64+F65+F66+F67+L64+P64</f>
        <v>152.8134</v>
      </c>
      <c r="D64" s="21" t="s">
        <v>25</v>
      </c>
      <c r="E64" s="21">
        <v>334</v>
      </c>
      <c r="F64" s="21">
        <f t="shared" si="16"/>
        <v>30.06</v>
      </c>
      <c r="G64" s="21"/>
      <c r="H64" s="21"/>
      <c r="I64" s="21"/>
      <c r="J64" s="21"/>
      <c r="K64" s="20">
        <v>150</v>
      </c>
      <c r="L64" s="20">
        <f t="shared" si="17"/>
        <v>15</v>
      </c>
      <c r="M64" s="20"/>
      <c r="N64" s="20"/>
      <c r="O64" s="20"/>
      <c r="P64" s="20">
        <f t="shared" si="18"/>
        <v>0</v>
      </c>
      <c r="Q64" s="34"/>
    </row>
    <row r="65" spans="1:17" s="5" customFormat="1" ht="36" customHeight="1">
      <c r="A65" s="25"/>
      <c r="B65" s="25"/>
      <c r="C65" s="22"/>
      <c r="D65" s="21" t="s">
        <v>40</v>
      </c>
      <c r="E65" s="21">
        <v>349</v>
      </c>
      <c r="F65" s="21">
        <f t="shared" si="16"/>
        <v>31.41</v>
      </c>
      <c r="G65" s="21"/>
      <c r="H65" s="21"/>
      <c r="I65" s="21"/>
      <c r="J65" s="21"/>
      <c r="K65" s="22"/>
      <c r="L65" s="22"/>
      <c r="M65" s="22"/>
      <c r="N65" s="22"/>
      <c r="O65" s="22"/>
      <c r="P65" s="22"/>
      <c r="Q65" s="35"/>
    </row>
    <row r="66" spans="1:17" s="5" customFormat="1" ht="36" customHeight="1">
      <c r="A66" s="25"/>
      <c r="B66" s="25"/>
      <c r="C66" s="22"/>
      <c r="D66" s="21" t="s">
        <v>41</v>
      </c>
      <c r="E66" s="21">
        <v>144</v>
      </c>
      <c r="F66" s="21">
        <f t="shared" si="16"/>
        <v>12.959999999999999</v>
      </c>
      <c r="G66" s="21"/>
      <c r="H66" s="21"/>
      <c r="I66" s="21"/>
      <c r="J66" s="21"/>
      <c r="K66" s="22"/>
      <c r="L66" s="22"/>
      <c r="M66" s="22"/>
      <c r="N66" s="22"/>
      <c r="O66" s="22"/>
      <c r="P66" s="22"/>
      <c r="Q66" s="35"/>
    </row>
    <row r="67" spans="1:17" s="5" customFormat="1" ht="36" customHeight="1">
      <c r="A67" s="25"/>
      <c r="B67" s="25"/>
      <c r="C67" s="23"/>
      <c r="D67" s="21" t="s">
        <v>23</v>
      </c>
      <c r="E67" s="21">
        <v>704.26</v>
      </c>
      <c r="F67" s="21">
        <f t="shared" si="16"/>
        <v>63.383399999999995</v>
      </c>
      <c r="G67" s="21"/>
      <c r="H67" s="21"/>
      <c r="I67" s="21"/>
      <c r="J67" s="21"/>
      <c r="K67" s="23"/>
      <c r="L67" s="23"/>
      <c r="M67" s="23"/>
      <c r="N67" s="23"/>
      <c r="O67" s="23"/>
      <c r="P67" s="23"/>
      <c r="Q67" s="36"/>
    </row>
    <row r="68" spans="1:17" s="5" customFormat="1" ht="36" customHeight="1">
      <c r="A68" s="25"/>
      <c r="B68" s="25"/>
      <c r="C68" s="31">
        <v>380</v>
      </c>
      <c r="D68" s="21" t="s">
        <v>23</v>
      </c>
      <c r="E68" s="21"/>
      <c r="F68" s="21"/>
      <c r="G68" s="21">
        <v>950</v>
      </c>
      <c r="H68" s="21">
        <v>380</v>
      </c>
      <c r="I68" s="21"/>
      <c r="J68" s="21"/>
      <c r="K68" s="31"/>
      <c r="L68" s="31"/>
      <c r="M68" s="31"/>
      <c r="N68" s="31"/>
      <c r="O68" s="31"/>
      <c r="P68" s="31"/>
      <c r="Q68" s="37"/>
    </row>
    <row r="69" spans="1:21" s="5" customFormat="1" ht="36" customHeight="1">
      <c r="A69" s="20">
        <v>23</v>
      </c>
      <c r="B69" s="20" t="s">
        <v>64</v>
      </c>
      <c r="C69" s="20">
        <f>F69+F70+L69+N69+P69</f>
        <v>113.58879999999999</v>
      </c>
      <c r="D69" s="21" t="s">
        <v>47</v>
      </c>
      <c r="E69" s="21">
        <v>199</v>
      </c>
      <c r="F69" s="21">
        <f aca="true" t="shared" si="19" ref="F69:F79">E69*0.09</f>
        <v>17.91</v>
      </c>
      <c r="G69" s="21"/>
      <c r="H69" s="21"/>
      <c r="I69" s="21"/>
      <c r="J69" s="21"/>
      <c r="K69" s="20">
        <v>20</v>
      </c>
      <c r="L69" s="20">
        <f>K69*0.1</f>
        <v>2</v>
      </c>
      <c r="M69" s="20">
        <v>100</v>
      </c>
      <c r="N69" s="20">
        <v>5</v>
      </c>
      <c r="O69" s="20"/>
      <c r="P69" s="20">
        <f>O69*10</f>
        <v>0</v>
      </c>
      <c r="Q69" s="34"/>
      <c r="U69" s="5" t="s">
        <v>65</v>
      </c>
    </row>
    <row r="70" spans="1:17" s="5" customFormat="1" ht="36" customHeight="1">
      <c r="A70" s="23"/>
      <c r="B70" s="23"/>
      <c r="C70" s="23"/>
      <c r="D70" s="21" t="s">
        <v>23</v>
      </c>
      <c r="E70" s="21">
        <v>985.32</v>
      </c>
      <c r="F70" s="21">
        <f t="shared" si="19"/>
        <v>88.6788</v>
      </c>
      <c r="G70" s="21"/>
      <c r="H70" s="21"/>
      <c r="I70" s="21"/>
      <c r="J70" s="21"/>
      <c r="K70" s="23"/>
      <c r="L70" s="23"/>
      <c r="M70" s="23"/>
      <c r="N70" s="23"/>
      <c r="O70" s="23"/>
      <c r="P70" s="23"/>
      <c r="Q70" s="36"/>
    </row>
    <row r="71" spans="1:17" s="5" customFormat="1" ht="40.5" customHeight="1">
      <c r="A71" s="40">
        <v>24</v>
      </c>
      <c r="B71" s="40" t="s">
        <v>66</v>
      </c>
      <c r="C71" s="40">
        <f>F71+F72+L71+P71</f>
        <v>86.701</v>
      </c>
      <c r="D71" s="21" t="s">
        <v>40</v>
      </c>
      <c r="E71" s="21">
        <v>280</v>
      </c>
      <c r="F71" s="21">
        <f t="shared" si="19"/>
        <v>25.2</v>
      </c>
      <c r="G71" s="21"/>
      <c r="H71" s="21"/>
      <c r="I71" s="21"/>
      <c r="J71" s="21"/>
      <c r="K71" s="20">
        <v>85</v>
      </c>
      <c r="L71" s="20">
        <v>8.5</v>
      </c>
      <c r="M71" s="20"/>
      <c r="N71" s="20"/>
      <c r="O71" s="20"/>
      <c r="P71" s="20"/>
      <c r="Q71" s="20"/>
    </row>
    <row r="72" spans="1:17" s="5" customFormat="1" ht="36" customHeight="1">
      <c r="A72" s="41"/>
      <c r="B72" s="41"/>
      <c r="C72" s="41"/>
      <c r="D72" s="21" t="s">
        <v>23</v>
      </c>
      <c r="E72" s="21">
        <v>588.9</v>
      </c>
      <c r="F72" s="21">
        <f t="shared" si="19"/>
        <v>53.001</v>
      </c>
      <c r="G72" s="21"/>
      <c r="H72" s="21"/>
      <c r="I72" s="21"/>
      <c r="J72" s="21"/>
      <c r="K72" s="23"/>
      <c r="L72" s="23"/>
      <c r="M72" s="23"/>
      <c r="N72" s="23"/>
      <c r="O72" s="23"/>
      <c r="P72" s="23"/>
      <c r="Q72" s="23"/>
    </row>
    <row r="73" spans="1:17" s="5" customFormat="1" ht="43.5" customHeight="1">
      <c r="A73" s="21">
        <v>25</v>
      </c>
      <c r="B73" s="21" t="s">
        <v>67</v>
      </c>
      <c r="C73" s="21">
        <f>F73+L73+N73+P73</f>
        <v>254.88529999999997</v>
      </c>
      <c r="D73" s="21" t="s">
        <v>23</v>
      </c>
      <c r="E73" s="5">
        <v>943.17</v>
      </c>
      <c r="F73" s="21">
        <f t="shared" si="19"/>
        <v>84.88529999999999</v>
      </c>
      <c r="G73" s="42"/>
      <c r="H73" s="42"/>
      <c r="I73" s="42"/>
      <c r="J73" s="42"/>
      <c r="K73" s="21"/>
      <c r="L73" s="21"/>
      <c r="M73" s="21">
        <v>3200</v>
      </c>
      <c r="N73" s="21">
        <v>160</v>
      </c>
      <c r="O73" s="21">
        <v>1</v>
      </c>
      <c r="P73" s="21">
        <v>10</v>
      </c>
      <c r="Q73" s="38"/>
    </row>
    <row r="74" spans="1:17" s="5" customFormat="1" ht="36" customHeight="1">
      <c r="A74" s="21">
        <v>26</v>
      </c>
      <c r="B74" s="21" t="s">
        <v>68</v>
      </c>
      <c r="C74" s="21">
        <v>65.1339</v>
      </c>
      <c r="D74" s="21"/>
      <c r="E74" s="21">
        <v>723.71</v>
      </c>
      <c r="F74" s="21">
        <f t="shared" si="19"/>
        <v>65.1339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8"/>
    </row>
    <row r="75" spans="1:17" s="5" customFormat="1" ht="36" customHeight="1">
      <c r="A75" s="20">
        <v>27</v>
      </c>
      <c r="B75" s="20" t="s">
        <v>69</v>
      </c>
      <c r="C75" s="20">
        <f>F75+F76+F77+F78+F79+L75+N77+P75</f>
        <v>338.71329999999995</v>
      </c>
      <c r="D75" s="21" t="s">
        <v>70</v>
      </c>
      <c r="E75" s="21">
        <v>604.65</v>
      </c>
      <c r="F75" s="21">
        <f t="shared" si="19"/>
        <v>54.418499999999995</v>
      </c>
      <c r="G75" s="21"/>
      <c r="H75" s="21"/>
      <c r="I75" s="21"/>
      <c r="J75" s="21"/>
      <c r="K75" s="20">
        <v>200</v>
      </c>
      <c r="L75" s="20">
        <f>K75*0.1</f>
        <v>20</v>
      </c>
      <c r="M75" s="20"/>
      <c r="N75" s="20"/>
      <c r="O75" s="20">
        <v>1</v>
      </c>
      <c r="P75" s="20">
        <f>O75*10</f>
        <v>10</v>
      </c>
      <c r="Q75" s="34"/>
    </row>
    <row r="76" spans="1:17" s="5" customFormat="1" ht="36" customHeight="1">
      <c r="A76" s="22"/>
      <c r="B76" s="22"/>
      <c r="C76" s="22"/>
      <c r="D76" s="21" t="s">
        <v>71</v>
      </c>
      <c r="E76" s="21">
        <v>628.5</v>
      </c>
      <c r="F76" s="21">
        <f t="shared" si="19"/>
        <v>56.565</v>
      </c>
      <c r="G76" s="21"/>
      <c r="H76" s="21"/>
      <c r="I76" s="21"/>
      <c r="J76" s="21"/>
      <c r="K76" s="22"/>
      <c r="L76" s="22"/>
      <c r="M76" s="22"/>
      <c r="N76" s="22"/>
      <c r="O76" s="22"/>
      <c r="P76" s="22"/>
      <c r="Q76" s="35"/>
    </row>
    <row r="77" spans="1:17" s="5" customFormat="1" ht="36" customHeight="1">
      <c r="A77" s="22"/>
      <c r="B77" s="22"/>
      <c r="C77" s="22"/>
      <c r="D77" s="21" t="s">
        <v>25</v>
      </c>
      <c r="E77" s="21">
        <v>914.22</v>
      </c>
      <c r="F77" s="21">
        <f t="shared" si="19"/>
        <v>82.2798</v>
      </c>
      <c r="G77" s="21"/>
      <c r="H77" s="21"/>
      <c r="I77" s="21"/>
      <c r="J77" s="21"/>
      <c r="K77" s="22"/>
      <c r="L77" s="22"/>
      <c r="M77" s="22">
        <v>176</v>
      </c>
      <c r="N77" s="22">
        <v>8.8</v>
      </c>
      <c r="O77" s="22"/>
      <c r="P77" s="22"/>
      <c r="Q77" s="35"/>
    </row>
    <row r="78" spans="1:17" s="5" customFormat="1" ht="36" customHeight="1">
      <c r="A78" s="22"/>
      <c r="B78" s="22"/>
      <c r="C78" s="22"/>
      <c r="D78" s="21" t="s">
        <v>25</v>
      </c>
      <c r="E78" s="21">
        <v>707</v>
      </c>
      <c r="F78" s="21">
        <f t="shared" si="19"/>
        <v>63.629999999999995</v>
      </c>
      <c r="G78" s="21"/>
      <c r="H78" s="21"/>
      <c r="I78" s="21"/>
      <c r="J78" s="21"/>
      <c r="K78" s="22"/>
      <c r="L78" s="22"/>
      <c r="M78" s="22"/>
      <c r="N78" s="22"/>
      <c r="O78" s="22"/>
      <c r="P78" s="22"/>
      <c r="Q78" s="35"/>
    </row>
    <row r="79" spans="1:17" s="5" customFormat="1" ht="36" customHeight="1">
      <c r="A79" s="22"/>
      <c r="B79" s="22"/>
      <c r="C79" s="23"/>
      <c r="D79" s="21" t="s">
        <v>72</v>
      </c>
      <c r="E79" s="21">
        <v>478</v>
      </c>
      <c r="F79" s="21">
        <f t="shared" si="19"/>
        <v>43.019999999999996</v>
      </c>
      <c r="G79" s="21"/>
      <c r="H79" s="21"/>
      <c r="I79" s="21"/>
      <c r="J79" s="21"/>
      <c r="K79" s="23"/>
      <c r="L79" s="23"/>
      <c r="M79" s="23"/>
      <c r="N79" s="23"/>
      <c r="O79" s="23"/>
      <c r="P79" s="23"/>
      <c r="Q79" s="35"/>
    </row>
    <row r="80" spans="1:17" s="5" customFormat="1" ht="45.75" customHeight="1">
      <c r="A80" s="21">
        <v>28</v>
      </c>
      <c r="B80" s="21" t="s">
        <v>73</v>
      </c>
      <c r="C80" s="21">
        <f>F80+L80+P80</f>
        <v>40.06</v>
      </c>
      <c r="D80" s="21" t="s">
        <v>74</v>
      </c>
      <c r="E80" s="21">
        <v>334</v>
      </c>
      <c r="F80" s="21">
        <f aca="true" t="shared" si="20" ref="F80:F82">E80*0.09</f>
        <v>30.06</v>
      </c>
      <c r="G80" s="21"/>
      <c r="H80" s="21"/>
      <c r="I80" s="21"/>
      <c r="J80" s="21"/>
      <c r="K80" s="21">
        <v>100</v>
      </c>
      <c r="L80" s="21">
        <f aca="true" t="shared" si="21" ref="L80:L82">K80*0.1</f>
        <v>10</v>
      </c>
      <c r="M80" s="21"/>
      <c r="N80" s="21"/>
      <c r="O80" s="21"/>
      <c r="P80" s="21">
        <f aca="true" t="shared" si="22" ref="P80:P82">O80*10</f>
        <v>0</v>
      </c>
      <c r="Q80" s="38"/>
    </row>
    <row r="81" spans="1:17" s="5" customFormat="1" ht="36" customHeight="1">
      <c r="A81" s="21">
        <v>29</v>
      </c>
      <c r="B81" s="21" t="s">
        <v>75</v>
      </c>
      <c r="C81" s="21">
        <f>F81+L81+P81</f>
        <v>60.8906</v>
      </c>
      <c r="D81" s="21" t="s">
        <v>25</v>
      </c>
      <c r="E81" s="21">
        <v>454.34</v>
      </c>
      <c r="F81" s="21">
        <f t="shared" si="20"/>
        <v>40.8906</v>
      </c>
      <c r="G81" s="21"/>
      <c r="H81" s="21"/>
      <c r="I81" s="21"/>
      <c r="J81" s="21"/>
      <c r="K81" s="21">
        <v>100</v>
      </c>
      <c r="L81" s="21">
        <f t="shared" si="21"/>
        <v>10</v>
      </c>
      <c r="M81" s="21"/>
      <c r="N81" s="21"/>
      <c r="O81" s="21">
        <v>1</v>
      </c>
      <c r="P81" s="21">
        <f t="shared" si="22"/>
        <v>10</v>
      </c>
      <c r="Q81" s="38"/>
    </row>
    <row r="82" spans="1:17" s="5" customFormat="1" ht="36" customHeight="1">
      <c r="A82" s="20">
        <v>30</v>
      </c>
      <c r="B82" s="20" t="s">
        <v>76</v>
      </c>
      <c r="C82" s="20">
        <f>F82+F83+F84+L82+P82</f>
        <v>133.14260000000002</v>
      </c>
      <c r="D82" s="21" t="s">
        <v>25</v>
      </c>
      <c r="E82" s="21">
        <v>272</v>
      </c>
      <c r="F82" s="21">
        <f t="shared" si="20"/>
        <v>24.48</v>
      </c>
      <c r="G82" s="21"/>
      <c r="H82" s="21"/>
      <c r="I82" s="21"/>
      <c r="J82" s="21"/>
      <c r="K82" s="20">
        <v>200</v>
      </c>
      <c r="L82" s="20">
        <f t="shared" si="21"/>
        <v>20</v>
      </c>
      <c r="M82" s="20"/>
      <c r="N82" s="20"/>
      <c r="O82" s="20">
        <v>1</v>
      </c>
      <c r="P82" s="20">
        <f t="shared" si="22"/>
        <v>10</v>
      </c>
      <c r="Q82" s="34"/>
    </row>
    <row r="83" spans="1:17" s="5" customFormat="1" ht="36" customHeight="1">
      <c r="A83" s="22"/>
      <c r="B83" s="22"/>
      <c r="C83" s="22"/>
      <c r="D83" s="21" t="s">
        <v>25</v>
      </c>
      <c r="E83" s="21">
        <v>457.53</v>
      </c>
      <c r="F83" s="21">
        <v>41.1326</v>
      </c>
      <c r="G83" s="21"/>
      <c r="H83" s="21"/>
      <c r="I83" s="21"/>
      <c r="J83" s="21"/>
      <c r="K83" s="22"/>
      <c r="L83" s="22"/>
      <c r="M83" s="22"/>
      <c r="N83" s="22"/>
      <c r="O83" s="22"/>
      <c r="P83" s="22"/>
      <c r="Q83" s="35"/>
    </row>
    <row r="84" spans="1:17" s="5" customFormat="1" ht="36" customHeight="1">
      <c r="A84" s="22"/>
      <c r="B84" s="22"/>
      <c r="C84" s="23"/>
      <c r="D84" s="21" t="s">
        <v>45</v>
      </c>
      <c r="E84" s="21">
        <v>417</v>
      </c>
      <c r="F84" s="21">
        <f>E84*0.09</f>
        <v>37.53</v>
      </c>
      <c r="G84" s="21"/>
      <c r="H84" s="21"/>
      <c r="I84" s="21"/>
      <c r="J84" s="21"/>
      <c r="K84" s="23"/>
      <c r="L84" s="23"/>
      <c r="M84" s="23"/>
      <c r="N84" s="23"/>
      <c r="O84" s="23"/>
      <c r="P84" s="23"/>
      <c r="Q84" s="35"/>
    </row>
    <row r="85" spans="1:17" s="5" customFormat="1" ht="36" customHeight="1">
      <c r="A85" s="27"/>
      <c r="B85" s="27"/>
      <c r="C85" s="25">
        <v>860</v>
      </c>
      <c r="D85" s="21" t="s">
        <v>23</v>
      </c>
      <c r="E85" s="21"/>
      <c r="F85" s="21"/>
      <c r="G85" s="21">
        <v>1600</v>
      </c>
      <c r="H85" s="21">
        <v>640</v>
      </c>
      <c r="I85" s="21"/>
      <c r="J85" s="21"/>
      <c r="K85" s="23"/>
      <c r="L85" s="23"/>
      <c r="M85" s="23"/>
      <c r="N85" s="23"/>
      <c r="O85" s="23"/>
      <c r="P85" s="23"/>
      <c r="Q85" s="51"/>
    </row>
    <row r="86" spans="1:17" s="5" customFormat="1" ht="36" customHeight="1">
      <c r="A86" s="23"/>
      <c r="B86" s="23"/>
      <c r="C86" s="28"/>
      <c r="D86" s="21" t="s">
        <v>47</v>
      </c>
      <c r="E86" s="21"/>
      <c r="F86" s="21"/>
      <c r="G86" s="21">
        <v>550</v>
      </c>
      <c r="H86" s="21">
        <v>220</v>
      </c>
      <c r="I86" s="21"/>
      <c r="J86" s="21"/>
      <c r="K86" s="23"/>
      <c r="L86" s="23"/>
      <c r="M86" s="23"/>
      <c r="N86" s="23"/>
      <c r="O86" s="23"/>
      <c r="P86" s="23"/>
      <c r="Q86" s="36"/>
    </row>
    <row r="87" spans="1:17" s="5" customFormat="1" ht="42.75" customHeight="1">
      <c r="A87" s="23">
        <v>31</v>
      </c>
      <c r="B87" s="23" t="s">
        <v>77</v>
      </c>
      <c r="C87" s="23">
        <v>197.6</v>
      </c>
      <c r="D87" s="21" t="s">
        <v>23</v>
      </c>
      <c r="E87" s="21"/>
      <c r="F87" s="21"/>
      <c r="G87" s="21">
        <v>494</v>
      </c>
      <c r="H87" s="21">
        <v>197.6</v>
      </c>
      <c r="I87" s="21"/>
      <c r="J87" s="21"/>
      <c r="K87" s="23">
        <v>100</v>
      </c>
      <c r="L87" s="23">
        <v>10</v>
      </c>
      <c r="M87" s="23">
        <v>49</v>
      </c>
      <c r="N87" s="23">
        <v>2.45</v>
      </c>
      <c r="O87" s="23">
        <v>1</v>
      </c>
      <c r="P87" s="23">
        <v>10</v>
      </c>
      <c r="Q87" s="36"/>
    </row>
    <row r="88" spans="1:17" s="5" customFormat="1" ht="36" customHeight="1">
      <c r="A88" s="24">
        <v>32</v>
      </c>
      <c r="B88" s="24" t="s">
        <v>78</v>
      </c>
      <c r="C88" s="21">
        <f>F88+L88+P88</f>
        <v>96.86</v>
      </c>
      <c r="D88" s="21" t="s">
        <v>79</v>
      </c>
      <c r="E88" s="21">
        <v>854</v>
      </c>
      <c r="F88" s="21">
        <f aca="true" t="shared" si="23" ref="F88:F101">E88*0.09</f>
        <v>76.86</v>
      </c>
      <c r="G88" s="21"/>
      <c r="H88" s="21"/>
      <c r="I88" s="21"/>
      <c r="J88" s="21"/>
      <c r="K88" s="21">
        <v>200</v>
      </c>
      <c r="L88" s="21">
        <f>K88*0.1</f>
        <v>20</v>
      </c>
      <c r="M88" s="21"/>
      <c r="N88" s="21"/>
      <c r="O88" s="21"/>
      <c r="P88" s="21">
        <f>O88*10</f>
        <v>0</v>
      </c>
      <c r="Q88" s="38"/>
    </row>
    <row r="89" spans="1:17" s="5" customFormat="1" ht="36" customHeight="1">
      <c r="A89" s="25"/>
      <c r="B89" s="25"/>
      <c r="C89" s="24">
        <v>560</v>
      </c>
      <c r="D89" s="21" t="s">
        <v>45</v>
      </c>
      <c r="E89" s="21"/>
      <c r="F89" s="21"/>
      <c r="G89" s="21">
        <v>800</v>
      </c>
      <c r="H89" s="21">
        <v>320</v>
      </c>
      <c r="I89" s="21"/>
      <c r="J89" s="21"/>
      <c r="K89" s="29"/>
      <c r="L89" s="29"/>
      <c r="M89" s="29"/>
      <c r="N89" s="29"/>
      <c r="O89" s="29"/>
      <c r="P89" s="29"/>
      <c r="Q89" s="38"/>
    </row>
    <row r="90" spans="1:17" s="5" customFormat="1" ht="36" customHeight="1">
      <c r="A90" s="28"/>
      <c r="B90" s="28"/>
      <c r="C90" s="28"/>
      <c r="D90" s="21" t="s">
        <v>47</v>
      </c>
      <c r="E90" s="21"/>
      <c r="F90" s="21"/>
      <c r="G90" s="21">
        <v>600</v>
      </c>
      <c r="H90" s="21">
        <v>240</v>
      </c>
      <c r="I90" s="21"/>
      <c r="J90" s="21"/>
      <c r="K90" s="29"/>
      <c r="L90" s="29"/>
      <c r="M90" s="29"/>
      <c r="N90" s="29"/>
      <c r="O90" s="29"/>
      <c r="P90" s="29"/>
      <c r="Q90" s="38"/>
    </row>
    <row r="91" spans="1:17" s="5" customFormat="1" ht="45.75" customHeight="1">
      <c r="A91" s="23">
        <v>33</v>
      </c>
      <c r="B91" s="23" t="s">
        <v>80</v>
      </c>
      <c r="C91" s="21">
        <f>F91+L91+P91</f>
        <v>67.78999999999999</v>
      </c>
      <c r="D91" s="21" t="s">
        <v>23</v>
      </c>
      <c r="E91" s="21">
        <v>531</v>
      </c>
      <c r="F91" s="21">
        <f t="shared" si="23"/>
        <v>47.79</v>
      </c>
      <c r="G91" s="21"/>
      <c r="H91" s="21"/>
      <c r="I91" s="21"/>
      <c r="J91" s="21"/>
      <c r="K91" s="23">
        <v>250</v>
      </c>
      <c r="L91" s="23">
        <v>20</v>
      </c>
      <c r="M91" s="23"/>
      <c r="N91" s="23"/>
      <c r="O91" s="23"/>
      <c r="P91" s="23"/>
      <c r="Q91" s="38"/>
    </row>
    <row r="92" spans="1:17" s="5" customFormat="1" ht="36" customHeight="1">
      <c r="A92" s="22">
        <v>34</v>
      </c>
      <c r="B92" s="22" t="s">
        <v>81</v>
      </c>
      <c r="C92" s="22">
        <f>F92+F93+F94+L92+N92+P92</f>
        <v>96.76820000000001</v>
      </c>
      <c r="D92" s="21" t="s">
        <v>25</v>
      </c>
      <c r="E92" s="21">
        <v>400.98</v>
      </c>
      <c r="F92" s="21">
        <f t="shared" si="23"/>
        <v>36.0882</v>
      </c>
      <c r="G92" s="21"/>
      <c r="H92" s="21"/>
      <c r="I92" s="21"/>
      <c r="J92" s="21"/>
      <c r="K92" s="23">
        <v>200</v>
      </c>
      <c r="L92" s="23">
        <v>20</v>
      </c>
      <c r="M92" s="23"/>
      <c r="N92" s="23"/>
      <c r="O92" s="23"/>
      <c r="P92" s="23"/>
      <c r="Q92" s="34"/>
    </row>
    <row r="93" spans="1:17" s="5" customFormat="1" ht="36" customHeight="1">
      <c r="A93" s="22"/>
      <c r="B93" s="22"/>
      <c r="C93" s="22"/>
      <c r="D93" s="21" t="s">
        <v>40</v>
      </c>
      <c r="E93" s="21">
        <v>352</v>
      </c>
      <c r="F93" s="21">
        <f t="shared" si="23"/>
        <v>31.68</v>
      </c>
      <c r="G93" s="21"/>
      <c r="H93" s="21"/>
      <c r="I93" s="21"/>
      <c r="J93" s="21"/>
      <c r="K93" s="23"/>
      <c r="L93" s="23"/>
      <c r="M93" s="23"/>
      <c r="N93" s="23"/>
      <c r="O93" s="23"/>
      <c r="P93" s="23"/>
      <c r="Q93" s="35"/>
    </row>
    <row r="94" spans="1:17" s="5" customFormat="1" ht="36" customHeight="1">
      <c r="A94" s="23"/>
      <c r="B94" s="23"/>
      <c r="C94" s="23"/>
      <c r="D94" s="21" t="s">
        <v>82</v>
      </c>
      <c r="E94" s="30">
        <v>100</v>
      </c>
      <c r="F94" s="21">
        <f t="shared" si="23"/>
        <v>9</v>
      </c>
      <c r="G94" s="30"/>
      <c r="H94" s="30"/>
      <c r="I94" s="30"/>
      <c r="J94" s="30"/>
      <c r="K94" s="23"/>
      <c r="L94" s="23"/>
      <c r="M94" s="23"/>
      <c r="N94" s="23"/>
      <c r="O94" s="23"/>
      <c r="P94" s="23"/>
      <c r="Q94" s="36"/>
    </row>
    <row r="95" spans="1:17" s="5" customFormat="1" ht="36" customHeight="1">
      <c r="A95" s="22">
        <v>35</v>
      </c>
      <c r="B95" s="22" t="s">
        <v>83</v>
      </c>
      <c r="C95" s="22">
        <f>F95+F96+L95+N95+P95</f>
        <v>78.57</v>
      </c>
      <c r="D95" s="30" t="s">
        <v>71</v>
      </c>
      <c r="E95" s="30">
        <v>228</v>
      </c>
      <c r="F95" s="21">
        <f t="shared" si="23"/>
        <v>20.52</v>
      </c>
      <c r="G95" s="30"/>
      <c r="H95" s="30"/>
      <c r="I95" s="30"/>
      <c r="J95" s="30"/>
      <c r="K95" s="23"/>
      <c r="L95" s="23"/>
      <c r="M95" s="23"/>
      <c r="N95" s="23"/>
      <c r="O95" s="23"/>
      <c r="P95" s="23"/>
      <c r="Q95" s="35"/>
    </row>
    <row r="96" spans="1:17" s="5" customFormat="1" ht="36" customHeight="1">
      <c r="A96" s="23"/>
      <c r="B96" s="23"/>
      <c r="C96" s="23"/>
      <c r="D96" s="30" t="s">
        <v>23</v>
      </c>
      <c r="E96" s="30">
        <v>645</v>
      </c>
      <c r="F96" s="21">
        <f t="shared" si="23"/>
        <v>58.05</v>
      </c>
      <c r="G96" s="43"/>
      <c r="H96" s="44"/>
      <c r="I96" s="49"/>
      <c r="J96" s="50"/>
      <c r="K96" s="23"/>
      <c r="L96" s="23"/>
      <c r="M96" s="23"/>
      <c r="N96" s="23"/>
      <c r="O96" s="23"/>
      <c r="P96" s="23"/>
      <c r="Q96" s="36"/>
    </row>
    <row r="97" spans="1:17" s="5" customFormat="1" ht="36" customHeight="1">
      <c r="A97" s="45">
        <v>36</v>
      </c>
      <c r="B97" s="45" t="s">
        <v>84</v>
      </c>
      <c r="C97" s="45">
        <f>F97+F98+F99+F100+L97+N97+P97</f>
        <v>160.53959999999998</v>
      </c>
      <c r="D97" s="30" t="s">
        <v>25</v>
      </c>
      <c r="E97" s="30">
        <v>401</v>
      </c>
      <c r="F97" s="21">
        <f t="shared" si="23"/>
        <v>36.089999999999996</v>
      </c>
      <c r="G97" s="42"/>
      <c r="H97" s="42"/>
      <c r="I97" s="42"/>
      <c r="J97" s="42"/>
      <c r="K97" s="23">
        <v>250</v>
      </c>
      <c r="L97" s="23">
        <v>20</v>
      </c>
      <c r="M97" s="23"/>
      <c r="N97" s="23"/>
      <c r="O97" s="23">
        <v>1</v>
      </c>
      <c r="P97" s="23">
        <v>10</v>
      </c>
      <c r="Q97" s="35"/>
    </row>
    <row r="98" spans="1:17" s="5" customFormat="1" ht="36" customHeight="1">
      <c r="A98" s="45"/>
      <c r="B98" s="45"/>
      <c r="C98" s="45"/>
      <c r="D98" s="30" t="s">
        <v>23</v>
      </c>
      <c r="E98" s="30">
        <v>360.31</v>
      </c>
      <c r="F98" s="21">
        <f t="shared" si="23"/>
        <v>32.4279</v>
      </c>
      <c r="G98" s="42"/>
      <c r="H98" s="42"/>
      <c r="I98" s="42"/>
      <c r="J98" s="42"/>
      <c r="K98" s="23"/>
      <c r="L98" s="23"/>
      <c r="M98" s="23"/>
      <c r="N98" s="23"/>
      <c r="O98" s="23"/>
      <c r="P98" s="23"/>
      <c r="Q98" s="35"/>
    </row>
    <row r="99" spans="1:17" s="5" customFormat="1" ht="36" customHeight="1">
      <c r="A99" s="45"/>
      <c r="B99" s="45"/>
      <c r="C99" s="45"/>
      <c r="D99" s="30" t="s">
        <v>40</v>
      </c>
      <c r="E99" s="30">
        <v>599.13</v>
      </c>
      <c r="F99" s="21">
        <f t="shared" si="23"/>
        <v>53.921699999999994</v>
      </c>
      <c r="G99" s="42"/>
      <c r="H99" s="42"/>
      <c r="I99" s="42"/>
      <c r="J99" s="42"/>
      <c r="K99" s="23"/>
      <c r="L99" s="23"/>
      <c r="M99" s="23"/>
      <c r="N99" s="23"/>
      <c r="O99" s="23"/>
      <c r="P99" s="23"/>
      <c r="Q99" s="35"/>
    </row>
    <row r="100" spans="1:17" s="5" customFormat="1" ht="36" customHeight="1">
      <c r="A100" s="41"/>
      <c r="B100" s="41"/>
      <c r="C100" s="41"/>
      <c r="D100" s="30" t="s">
        <v>42</v>
      </c>
      <c r="E100" s="30">
        <v>90</v>
      </c>
      <c r="F100" s="21">
        <f t="shared" si="23"/>
        <v>8.1</v>
      </c>
      <c r="G100" s="42"/>
      <c r="H100" s="42"/>
      <c r="I100" s="42"/>
      <c r="J100" s="42"/>
      <c r="K100" s="23"/>
      <c r="L100" s="23"/>
      <c r="M100" s="23"/>
      <c r="N100" s="23"/>
      <c r="O100" s="23"/>
      <c r="P100" s="23"/>
      <c r="Q100" s="36"/>
    </row>
    <row r="101" spans="1:17" s="5" customFormat="1" ht="43.5" customHeight="1">
      <c r="A101" s="23">
        <v>37</v>
      </c>
      <c r="B101" s="23" t="s">
        <v>85</v>
      </c>
      <c r="C101" s="23">
        <f>F101+L101+N101+P101</f>
        <v>103.23479999999999</v>
      </c>
      <c r="D101" s="21" t="s">
        <v>23</v>
      </c>
      <c r="E101" s="30">
        <v>813.72</v>
      </c>
      <c r="F101" s="21">
        <f t="shared" si="23"/>
        <v>73.23479999999999</v>
      </c>
      <c r="G101" s="30"/>
      <c r="H101" s="30"/>
      <c r="I101" s="30"/>
      <c r="J101" s="30"/>
      <c r="K101" s="23"/>
      <c r="L101" s="23"/>
      <c r="M101" s="23">
        <v>600</v>
      </c>
      <c r="N101" s="23">
        <v>30</v>
      </c>
      <c r="O101" s="23"/>
      <c r="P101" s="23"/>
      <c r="Q101" s="36"/>
    </row>
    <row r="102" spans="1:17" s="6" customFormat="1" ht="48" customHeight="1">
      <c r="A102" s="21" t="s">
        <v>86</v>
      </c>
      <c r="B102" s="14" t="s">
        <v>87</v>
      </c>
      <c r="C102" s="21">
        <v>26095.43</v>
      </c>
      <c r="D102" s="21"/>
      <c r="E102" s="21"/>
      <c r="F102" s="21"/>
      <c r="G102" s="21"/>
      <c r="H102" s="21"/>
      <c r="I102" s="21">
        <v>50000</v>
      </c>
      <c r="J102" s="21">
        <v>23963</v>
      </c>
      <c r="K102" s="21"/>
      <c r="L102" s="21"/>
      <c r="M102" s="21"/>
      <c r="N102" s="21"/>
      <c r="O102" s="21"/>
      <c r="P102" s="21"/>
      <c r="Q102" s="38"/>
    </row>
    <row r="103" spans="1:17" s="7" customFormat="1" ht="3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52"/>
    </row>
    <row r="104" spans="1:17" s="6" customFormat="1" ht="36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38"/>
    </row>
    <row r="105" spans="1:17" s="8" customFormat="1" ht="30" customHeight="1">
      <c r="A105" s="46" t="s">
        <v>88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32"/>
    </row>
    <row r="106" spans="1:17" s="8" customFormat="1" ht="23.25" customHeight="1">
      <c r="A106" s="46" t="s">
        <v>89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32"/>
    </row>
    <row r="107" spans="1:16" ht="23.25" customHeight="1">
      <c r="A107" s="47"/>
      <c r="B107" s="47"/>
      <c r="C107" s="47"/>
      <c r="D107" s="47"/>
      <c r="E107" s="47"/>
      <c r="F107" s="47"/>
      <c r="G107" s="48"/>
      <c r="H107" s="48"/>
      <c r="I107" s="47"/>
      <c r="J107" s="47"/>
      <c r="K107" s="47"/>
      <c r="L107" s="47"/>
      <c r="M107" s="47"/>
      <c r="N107" s="47"/>
      <c r="O107" s="47"/>
      <c r="P107" s="47"/>
    </row>
  </sheetData>
  <sheetProtection/>
  <mergeCells count="192">
    <mergeCell ref="A1:Q1"/>
    <mergeCell ref="A2:P2"/>
    <mergeCell ref="D3:F3"/>
    <mergeCell ref="G3:H3"/>
    <mergeCell ref="I3:J3"/>
    <mergeCell ref="K3:P3"/>
    <mergeCell ref="A105:P105"/>
    <mergeCell ref="A106:P106"/>
    <mergeCell ref="A107:P107"/>
    <mergeCell ref="A3:A5"/>
    <mergeCell ref="A8:A10"/>
    <mergeCell ref="A11:A14"/>
    <mergeCell ref="A15:A19"/>
    <mergeCell ref="A20:A21"/>
    <mergeCell ref="A23:A28"/>
    <mergeCell ref="A30:A31"/>
    <mergeCell ref="A32:A36"/>
    <mergeCell ref="A37:A39"/>
    <mergeCell ref="A41:A42"/>
    <mergeCell ref="A43:A46"/>
    <mergeCell ref="A47:A49"/>
    <mergeCell ref="A50:A54"/>
    <mergeCell ref="A57:A58"/>
    <mergeCell ref="A59:A60"/>
    <mergeCell ref="A62:A63"/>
    <mergeCell ref="A64:A68"/>
    <mergeCell ref="A69:A70"/>
    <mergeCell ref="A71:A72"/>
    <mergeCell ref="A75:A79"/>
    <mergeCell ref="A82:A86"/>
    <mergeCell ref="A88:A90"/>
    <mergeCell ref="A92:A94"/>
    <mergeCell ref="A95:A96"/>
    <mergeCell ref="A97:A100"/>
    <mergeCell ref="B3:B5"/>
    <mergeCell ref="B8:B10"/>
    <mergeCell ref="B11:B14"/>
    <mergeCell ref="B15:B19"/>
    <mergeCell ref="B20:B21"/>
    <mergeCell ref="B23:B28"/>
    <mergeCell ref="B30:B31"/>
    <mergeCell ref="B32:B36"/>
    <mergeCell ref="B37:B39"/>
    <mergeCell ref="B41:B42"/>
    <mergeCell ref="B43:B46"/>
    <mergeCell ref="B47:B49"/>
    <mergeCell ref="B50:B54"/>
    <mergeCell ref="B57:B58"/>
    <mergeCell ref="B59:B60"/>
    <mergeCell ref="B62:B63"/>
    <mergeCell ref="B64:B68"/>
    <mergeCell ref="B69:B70"/>
    <mergeCell ref="B71:B72"/>
    <mergeCell ref="B75:B79"/>
    <mergeCell ref="B82:B86"/>
    <mergeCell ref="B88:B90"/>
    <mergeCell ref="B92:B94"/>
    <mergeCell ref="B95:B96"/>
    <mergeCell ref="B97:B100"/>
    <mergeCell ref="C3:C5"/>
    <mergeCell ref="C8:C10"/>
    <mergeCell ref="C11:C14"/>
    <mergeCell ref="C15:C18"/>
    <mergeCell ref="C20:C21"/>
    <mergeCell ref="C23:C28"/>
    <mergeCell ref="C32:C34"/>
    <mergeCell ref="C37:C38"/>
    <mergeCell ref="C41:C42"/>
    <mergeCell ref="C43:C45"/>
    <mergeCell ref="C47:C49"/>
    <mergeCell ref="C50:C53"/>
    <mergeCell ref="C59:C60"/>
    <mergeCell ref="C62:C63"/>
    <mergeCell ref="C64:C67"/>
    <mergeCell ref="C69:C70"/>
    <mergeCell ref="C71:C72"/>
    <mergeCell ref="C75:C79"/>
    <mergeCell ref="C82:C84"/>
    <mergeCell ref="C85:C86"/>
    <mergeCell ref="C89:C90"/>
    <mergeCell ref="C92:C94"/>
    <mergeCell ref="C95:C96"/>
    <mergeCell ref="C97:C100"/>
    <mergeCell ref="D4:D5"/>
    <mergeCell ref="E4:E5"/>
    <mergeCell ref="F4:F5"/>
    <mergeCell ref="G4:G5"/>
    <mergeCell ref="H4:H5"/>
    <mergeCell ref="I4:I5"/>
    <mergeCell ref="J4:J5"/>
    <mergeCell ref="K4:K5"/>
    <mergeCell ref="K8:K10"/>
    <mergeCell ref="K11:K14"/>
    <mergeCell ref="K15:K18"/>
    <mergeCell ref="K20:K21"/>
    <mergeCell ref="K23:K28"/>
    <mergeCell ref="K32:K34"/>
    <mergeCell ref="K37:K38"/>
    <mergeCell ref="K41:K42"/>
    <mergeCell ref="K43:K45"/>
    <mergeCell ref="K47:K49"/>
    <mergeCell ref="K50:K53"/>
    <mergeCell ref="K59:K60"/>
    <mergeCell ref="K62:K63"/>
    <mergeCell ref="K64:K67"/>
    <mergeCell ref="K69:K70"/>
    <mergeCell ref="K71:K72"/>
    <mergeCell ref="K75:K79"/>
    <mergeCell ref="K82:K84"/>
    <mergeCell ref="L4:L5"/>
    <mergeCell ref="L8:L10"/>
    <mergeCell ref="L11:L14"/>
    <mergeCell ref="L15:L18"/>
    <mergeCell ref="L20:L21"/>
    <mergeCell ref="L23:L28"/>
    <mergeCell ref="L32:L34"/>
    <mergeCell ref="L37:L38"/>
    <mergeCell ref="L41:L42"/>
    <mergeCell ref="L43:L45"/>
    <mergeCell ref="L47:L49"/>
    <mergeCell ref="L50:L53"/>
    <mergeCell ref="L59:L60"/>
    <mergeCell ref="L62:L63"/>
    <mergeCell ref="L64:L67"/>
    <mergeCell ref="L69:L70"/>
    <mergeCell ref="L71:L72"/>
    <mergeCell ref="L75:L79"/>
    <mergeCell ref="L82:L84"/>
    <mergeCell ref="M4:M5"/>
    <mergeCell ref="M8:M10"/>
    <mergeCell ref="N4:N5"/>
    <mergeCell ref="N8:N10"/>
    <mergeCell ref="O4:O5"/>
    <mergeCell ref="O8:O10"/>
    <mergeCell ref="O11:O14"/>
    <mergeCell ref="O15:O18"/>
    <mergeCell ref="O20:O21"/>
    <mergeCell ref="O23:O28"/>
    <mergeCell ref="O32:O34"/>
    <mergeCell ref="O37:O38"/>
    <mergeCell ref="O41:O42"/>
    <mergeCell ref="O43:O45"/>
    <mergeCell ref="O47:O49"/>
    <mergeCell ref="O50:O53"/>
    <mergeCell ref="O59:O60"/>
    <mergeCell ref="O62:O63"/>
    <mergeCell ref="O64:O67"/>
    <mergeCell ref="O69:O70"/>
    <mergeCell ref="O71:O72"/>
    <mergeCell ref="O75:O79"/>
    <mergeCell ref="O82:O84"/>
    <mergeCell ref="P4:P5"/>
    <mergeCell ref="P8:P10"/>
    <mergeCell ref="P11:P14"/>
    <mergeCell ref="P15:P18"/>
    <mergeCell ref="P20:P21"/>
    <mergeCell ref="P23:P28"/>
    <mergeCell ref="P32:P34"/>
    <mergeCell ref="P37:P38"/>
    <mergeCell ref="P41:P42"/>
    <mergeCell ref="P43:P45"/>
    <mergeCell ref="P47:P49"/>
    <mergeCell ref="P50:P53"/>
    <mergeCell ref="P59:P60"/>
    <mergeCell ref="P62:P63"/>
    <mergeCell ref="P64:P67"/>
    <mergeCell ref="P69:P70"/>
    <mergeCell ref="P71:P72"/>
    <mergeCell ref="P75:P79"/>
    <mergeCell ref="P82:P84"/>
    <mergeCell ref="Q3:Q5"/>
    <mergeCell ref="Q8:Q10"/>
    <mergeCell ref="Q11:Q14"/>
    <mergeCell ref="Q15:Q18"/>
    <mergeCell ref="Q20:Q21"/>
    <mergeCell ref="Q23:Q28"/>
    <mergeCell ref="Q32:Q36"/>
    <mergeCell ref="Q37:Q39"/>
    <mergeCell ref="Q41:Q42"/>
    <mergeCell ref="Q43:Q45"/>
    <mergeCell ref="Q47:Q49"/>
    <mergeCell ref="Q50:Q54"/>
    <mergeCell ref="Q59:Q60"/>
    <mergeCell ref="Q62:Q63"/>
    <mergeCell ref="Q64:Q67"/>
    <mergeCell ref="Q69:Q70"/>
    <mergeCell ref="Q71:Q72"/>
    <mergeCell ref="Q75:Q79"/>
    <mergeCell ref="Q82:Q86"/>
    <mergeCell ref="Q92:Q94"/>
    <mergeCell ref="Q95:Q96"/>
    <mergeCell ref="Q97:Q100"/>
  </mergeCells>
  <printOptions/>
  <pageMargins left="0.2361111111111111" right="0.11805555555555555" top="0.5902777777777778" bottom="0.3145833333333333" header="0.275" footer="0.11805555555555555"/>
  <pageSetup fitToHeight="0" horizontalDpi="600" verticalDpi="600" orientation="landscape" paperSize="8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</dc:creator>
  <cp:keywords/>
  <dc:description/>
  <cp:lastModifiedBy>yb</cp:lastModifiedBy>
  <dcterms:created xsi:type="dcterms:W3CDTF">2008-10-22T06:43:07Z</dcterms:created>
  <dcterms:modified xsi:type="dcterms:W3CDTF">2021-09-15T07:15:57Z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2052-11.8.6.8722</vt:lpwstr>
  </property>
  <property fmtid="{D5CDD505-2E9C-101B-9397-08002B2CF9AE}" pid="5" name="I">
    <vt:lpwstr>137B7365A3DD4ECB9893EBB3A57F24FB</vt:lpwstr>
  </property>
</Properties>
</file>